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3.xml" ContentType="application/vnd.openxmlformats-officedocument.themeOverrid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0/INVIATI al Grafico/"/>
    </mc:Choice>
  </mc:AlternateContent>
  <xr:revisionPtr revIDLastSave="421" documentId="8_{1B177403-60ED-4417-8A76-6870137185C3}" xr6:coauthVersionLast="47" xr6:coauthVersionMax="47" xr10:uidLastSave="{3BE3E06C-932A-4BBE-AE83-08CD662A820F}"/>
  <bookViews>
    <workbookView xWindow="-110" yWindow="-110" windowWidth="19420" windowHeight="10560" tabRatio="909" xr2:uid="{9C23FF0A-AD16-4A78-AAA2-4F97C3451A3E}"/>
  </bookViews>
  <sheets>
    <sheet name="f1" sheetId="1" r:id="rId1"/>
    <sheet name="t1" sheetId="3" r:id="rId2"/>
    <sheet name="t2" sheetId="4" r:id="rId3"/>
    <sheet name="f2" sheetId="17" r:id="rId4"/>
    <sheet name="t3" sheetId="7" r:id="rId5"/>
    <sheet name="f3" sheetId="8" r:id="rId6"/>
    <sheet name="f4" sheetId="9" r:id="rId7"/>
    <sheet name="f5" sheetId="6" r:id="rId8"/>
    <sheet name="t4" sheetId="5" r:id="rId9"/>
    <sheet name="t5" sheetId="10" r:id="rId10"/>
    <sheet name="t6" sheetId="11" r:id="rId11"/>
    <sheet name="f6" sheetId="12" r:id="rId12"/>
    <sheet name="f7" sheetId="14" r:id="rId13"/>
    <sheet name="t7" sheetId="16" r:id="rId14"/>
    <sheet name="f8" sheetId="13" r:id="rId15"/>
    <sheet name="f9" sheetId="15" r:id="rId16"/>
  </sheets>
  <definedNames>
    <definedName name="_Hlk84865887" localSheetId="13">'t7'!$B$18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7" l="1"/>
  <c r="C8" i="17" s="1"/>
  <c r="C4" i="17"/>
  <c r="C19" i="11"/>
  <c r="B19" i="11"/>
  <c r="H5" i="9"/>
  <c r="G5" i="9"/>
  <c r="F5" i="9"/>
  <c r="E5" i="9"/>
  <c r="D5" i="9"/>
  <c r="C5" i="9"/>
  <c r="B5" i="9"/>
  <c r="A5" i="9"/>
  <c r="K5" i="8"/>
  <c r="J5" i="8"/>
  <c r="I5" i="8"/>
  <c r="H5" i="8"/>
  <c r="G5" i="8"/>
  <c r="F5" i="8"/>
  <c r="E5" i="8"/>
  <c r="D5" i="8"/>
  <c r="C5" i="8"/>
  <c r="B5" i="8"/>
  <c r="A5" i="8"/>
  <c r="J8" i="7"/>
  <c r="H8" i="7"/>
  <c r="F8" i="7"/>
  <c r="D8" i="7"/>
  <c r="J7" i="7"/>
  <c r="H7" i="7"/>
  <c r="F7" i="7"/>
  <c r="D7" i="7"/>
  <c r="J6" i="7"/>
  <c r="H6" i="7"/>
  <c r="F6" i="7"/>
  <c r="D6" i="7"/>
  <c r="J5" i="7"/>
  <c r="H5" i="7"/>
  <c r="F5" i="7"/>
  <c r="D5" i="7"/>
  <c r="J4" i="7"/>
  <c r="H4" i="7"/>
  <c r="F4" i="7"/>
  <c r="D4" i="7"/>
  <c r="C6" i="17" l="1"/>
  <c r="C5" i="17"/>
  <c r="C7" i="17"/>
  <c r="V20" i="10"/>
  <c r="U20" i="10"/>
  <c r="S20" i="10"/>
  <c r="R20" i="10"/>
  <c r="Q20" i="10"/>
  <c r="P20" i="10"/>
  <c r="O20" i="10"/>
  <c r="N20" i="10"/>
  <c r="M20" i="10"/>
  <c r="L20" i="10"/>
  <c r="K20" i="10"/>
  <c r="J20" i="10"/>
  <c r="I20" i="10"/>
  <c r="H20" i="10"/>
  <c r="G20" i="10"/>
  <c r="F20" i="10"/>
  <c r="E20" i="10"/>
  <c r="D20" i="10"/>
  <c r="C20" i="10"/>
  <c r="B20" i="10"/>
  <c r="W9" i="10"/>
  <c r="W13" i="10"/>
  <c r="W7" i="10"/>
  <c r="W12" i="10"/>
  <c r="W19" i="10"/>
  <c r="W16" i="10"/>
  <c r="W4" i="10"/>
  <c r="W14" i="10"/>
  <c r="W5" i="10"/>
  <c r="W6" i="10"/>
  <c r="W10" i="10"/>
  <c r="T11" i="10"/>
  <c r="W11" i="10" s="1"/>
  <c r="W15" i="10"/>
  <c r="W18" i="10"/>
  <c r="W8" i="10"/>
  <c r="W17" i="10"/>
  <c r="T20" i="10" l="1"/>
  <c r="W20" i="10"/>
  <c r="C9" i="4" l="1"/>
  <c r="D9" i="4"/>
  <c r="E9" i="4"/>
  <c r="F9" i="4"/>
  <c r="G9" i="4"/>
  <c r="H9" i="4"/>
  <c r="I9" i="4"/>
  <c r="J9" i="4"/>
  <c r="K9" i="4"/>
  <c r="L9" i="4"/>
  <c r="M9" i="4"/>
  <c r="B9" i="4"/>
  <c r="B11" i="3"/>
  <c r="C11" i="3"/>
  <c r="J8" i="3" s="1"/>
  <c r="D11" i="3"/>
  <c r="K11" i="3" s="1"/>
  <c r="E11" i="3"/>
  <c r="L8" i="3" s="1"/>
  <c r="F11" i="3"/>
  <c r="N10" i="3" s="1"/>
  <c r="G11" i="3"/>
  <c r="I9" i="3" l="1"/>
  <c r="I11" i="3"/>
  <c r="M7" i="3"/>
  <c r="J7" i="3"/>
  <c r="J9" i="3"/>
  <c r="K10" i="3"/>
  <c r="M11" i="3"/>
  <c r="M8" i="3"/>
  <c r="I7" i="3"/>
  <c r="N9" i="3"/>
  <c r="I8" i="3"/>
  <c r="N8" i="3"/>
  <c r="J11" i="3"/>
  <c r="K8" i="3"/>
  <c r="M10" i="3"/>
  <c r="K9" i="3"/>
  <c r="J10" i="3"/>
  <c r="L7" i="3"/>
  <c r="M9" i="3"/>
  <c r="L11" i="3"/>
  <c r="L10" i="3"/>
  <c r="N7" i="3"/>
  <c r="I10" i="3"/>
  <c r="K7" i="3"/>
  <c r="L9" i="3"/>
  <c r="N11" i="3"/>
</calcChain>
</file>

<file path=xl/sharedStrings.xml><?xml version="1.0" encoding="utf-8"?>
<sst xmlns="http://schemas.openxmlformats.org/spreadsheetml/2006/main" count="456" uniqueCount="181">
  <si>
    <t>agricoltura</t>
  </si>
  <si>
    <t>Fig. 13.1 - Andamento degli stanziamenti per la R&amp;S delle Amministrazioni pubbliche italiane in campo agricolo, milioni di euro correnti</t>
  </si>
  <si>
    <t>Fonte: elaborazioni su dati Istat</t>
  </si>
  <si>
    <t>Tab. 13.1 - Spesa per R&amp;S agroalimentare intra-muros</t>
  </si>
  <si>
    <t>Valori assoluti (migliaia di euro a prezzi correnti)</t>
  </si>
  <si>
    <t>Valori %</t>
  </si>
  <si>
    <t>Soggetti</t>
  </si>
  <si>
    <r>
      <t>Imprese (escluse università private)</t>
    </r>
    <r>
      <rPr>
        <vertAlign val="superscript"/>
        <sz val="10"/>
        <rFont val="Calibri"/>
        <family val="2"/>
        <scheme val="minor"/>
      </rPr>
      <t>1</t>
    </r>
  </si>
  <si>
    <t>Università (pubbliche e private)</t>
  </si>
  <si>
    <t>Istituzioni pubbliche (escluse università pubbliche)</t>
  </si>
  <si>
    <t>Istituzioni private non profit</t>
  </si>
  <si>
    <t>Totale</t>
  </si>
  <si>
    <t>1. Imprese agricole e operanti nell'industria alimentare, delle bevande e del tabacco</t>
  </si>
  <si>
    <t>Tab. 13.2 - Personale impegnato nei soggetti della R&amp;S agro-alimentare (equivalenti a tempo pieno)</t>
  </si>
  <si>
    <t>Ricercatori</t>
  </si>
  <si>
    <t xml:space="preserve">Totale personale </t>
  </si>
  <si>
    <t>Fig. 13.2 - Ripartizione per soggetto del personale totale addetto alla R&amp;S agroalimentare (anno 2019)</t>
  </si>
  <si>
    <t>Anno 2019</t>
  </si>
  <si>
    <t>Personale totale</t>
  </si>
  <si>
    <t>%</t>
  </si>
  <si>
    <t xml:space="preserve">Imprese </t>
  </si>
  <si>
    <t>Università</t>
  </si>
  <si>
    <t>Istituzioni pubbliche</t>
  </si>
  <si>
    <t>Tab. 13. 3 - numero di imprese alimentari, delle bevande e del tabacco con attività di innovazione nel periodo 2016-2018</t>
  </si>
  <si>
    <t>Totale imprese</t>
  </si>
  <si>
    <r>
      <t>Imprese con attività innovative</t>
    </r>
    <r>
      <rPr>
        <vertAlign val="superscript"/>
        <sz val="10"/>
        <color theme="1"/>
        <rFont val="Calibri"/>
        <family val="2"/>
        <scheme val="minor"/>
      </rPr>
      <t>1</t>
    </r>
  </si>
  <si>
    <t>Imprese con attività innovative sul totale imprese (%)</t>
  </si>
  <si>
    <r>
      <t>Imprese innovatrici</t>
    </r>
    <r>
      <rPr>
        <vertAlign val="superscript"/>
        <sz val="10"/>
        <color theme="1"/>
        <rFont val="Calibri"/>
        <family val="2"/>
        <scheme val="minor"/>
      </rPr>
      <t>2</t>
    </r>
  </si>
  <si>
    <t>Imprese innovatrici sul totale imprese (%)</t>
  </si>
  <si>
    <t>Imprese con innovazioni di prodotto o servizio</t>
  </si>
  <si>
    <t>Imprese con innovazioni di prodotto o servizio sul totale imprese (%)</t>
  </si>
  <si>
    <t>Imprese con innovazioni di processo</t>
  </si>
  <si>
    <t>Imprese con innovazioni di processo sul totale imprese (%)</t>
  </si>
  <si>
    <t>Industria</t>
  </si>
  <si>
    <t>Attività manifatturiere</t>
  </si>
  <si>
    <t>di cui: industrie alimentari, delle bevande e del tabacco</t>
  </si>
  <si>
    <t>Costruzioni</t>
  </si>
  <si>
    <t>Servizi</t>
  </si>
  <si>
    <t>1. Imprese con attività innovative completate, in corso o abbandonate alla fine del 2018.</t>
  </si>
  <si>
    <t>2. Imprese che hanno introdotto con successo sul mercato o all'interno dell'azienda innovazioni di prodotto o processo.</t>
  </si>
  <si>
    <t>Fonte: elaborazioni su dati ISTAT.</t>
  </si>
  <si>
    <t>IMPRESE ALIMENTARI, DELLE BEVANDE E DEL TABACCO PER TIPOLOGIA DI INNOVAZIONE NEL PERIODO 2016-2018</t>
  </si>
  <si>
    <t>Innovazioni di solo prodotto</t>
  </si>
  <si>
    <t>Innovazioni di solo processo</t>
  </si>
  <si>
    <t>Innovazioni di prodotto e di processo</t>
  </si>
  <si>
    <t>Innovazioni nei processi e metodi di produzione</t>
  </si>
  <si>
    <t>Innovazioni nella logistica,  distribuzione o  fornitura dei prodotti/servizi</t>
  </si>
  <si>
    <t>Innovazioni dei sistemi informativi</t>
  </si>
  <si>
    <t>Innovazioni dei sistemi contabili o di altre attività amministrative</t>
  </si>
  <si>
    <t>Innovazioni nelle pratiche di organizzazione aziendale o relazioni esterne</t>
  </si>
  <si>
    <t>Innovazioni nella organizzazione del lavoro o  gestione delle risorse umane</t>
  </si>
  <si>
    <t>Innovazioni nelle pratiche di marketing</t>
  </si>
  <si>
    <t>Totale  Industrie alimentari, delle bevande e del tabacco</t>
  </si>
  <si>
    <t>Fig.13.3 - Imprese alimentari, delle bevande e del tabacco per tipologia di innovazione nel periodo 2016-2018 (% sul totale delle imprese)</t>
  </si>
  <si>
    <t>IMPRESE ALIMENTARI, DELLE BEVANDE E DEL TABACCO PER CARATTERISTICHE DI SVILUPPO NEL PERIODO 2016-2018</t>
  </si>
  <si>
    <t>Innovazioni di processo sviluppate al proprio interno</t>
  </si>
  <si>
    <t>Innovazioni di processo sviluppate in collaborazione con altri soggetti</t>
  </si>
  <si>
    <t>Innovazioni di processo realizzate adattando/modificando processi sviluppati originariamente da altri soggetti</t>
  </si>
  <si>
    <t>Innovazioni di processo sviluppate da altre imprese e/o istituzioni</t>
  </si>
  <si>
    <t>Innovazioni  di processo sviluppate da altre imprese</t>
  </si>
  <si>
    <t>Innovazioni  di processo sviluppate da Università e istituti di ricerca</t>
  </si>
  <si>
    <t>Innovazioni  di processo sviluppate da altre istituzioni private e pubbliche</t>
  </si>
  <si>
    <t>Fig. 13.4 - Imprese alimentari, delle bevande e del tabacco per caratteristiche di sviluppo nel periodo 2016-2018 (% sul totale delle imprese)</t>
  </si>
  <si>
    <t>Fig. 13.5 -Numero e risorse finanziarie per i GO per priorità dello sviluppo rurale (%)</t>
  </si>
  <si>
    <t>Priorità sviluppo rurale</t>
  </si>
  <si>
    <t>n° GO</t>
  </si>
  <si>
    <t>€</t>
  </si>
  <si>
    <t>Competitività e redditività</t>
  </si>
  <si>
    <t>Filiere e gestione del rischio</t>
  </si>
  <si>
    <t>Tutela ecosistemi</t>
  </si>
  <si>
    <t>Cambiamenti climatici</t>
  </si>
  <si>
    <t>Inclusione sociale</t>
  </si>
  <si>
    <t>Fonte: elaborazioni da informazioni raccolte presso le Regioni e i relativi siti web.</t>
  </si>
  <si>
    <t xml:space="preserve">Tab. 13.4 - Numero Gruppi Operativi del PEI AGRI e risorse finanziarie per Regione </t>
  </si>
  <si>
    <t>Totale GO ammessi (n)</t>
  </si>
  <si>
    <t>Contributo concesso totale (€)</t>
  </si>
  <si>
    <t>Piemonte</t>
  </si>
  <si>
    <t>Lombardia</t>
  </si>
  <si>
    <t>Liguria</t>
  </si>
  <si>
    <t>Trento</t>
  </si>
  <si>
    <t>Bolzano</t>
  </si>
  <si>
    <t>Veneto</t>
  </si>
  <si>
    <t>Friuli Venezia Giulia</t>
  </si>
  <si>
    <t>Emilia-Romagna</t>
  </si>
  <si>
    <t>Toscana</t>
  </si>
  <si>
    <t>Umbria</t>
  </si>
  <si>
    <t>Marche</t>
  </si>
  <si>
    <t>Campania</t>
  </si>
  <si>
    <t>Puglia</t>
  </si>
  <si>
    <t>Basilicata</t>
  </si>
  <si>
    <t>Calabria</t>
  </si>
  <si>
    <t>Sicilia</t>
  </si>
  <si>
    <t xml:space="preserve">Fonte: elaborazioni da informazioni raccolte presso le Regioni e i relativi siti web </t>
  </si>
  <si>
    <t xml:space="preserve">Tab.  13.5 - Go finanziati per comparto produttivo e per Regione </t>
  </si>
  <si>
    <t>Regione</t>
  </si>
  <si>
    <t>Acquacoltura</t>
  </si>
  <si>
    <t>Apicoltura</t>
  </si>
  <si>
    <t>Cerealicoltura</t>
  </si>
  <si>
    <t>Coltivazioni foraggere</t>
  </si>
  <si>
    <t>Colture da energia</t>
  </si>
  <si>
    <t>Colture industriali</t>
  </si>
  <si>
    <t>Colture oleaginose</t>
  </si>
  <si>
    <t>Florovivaismo</t>
  </si>
  <si>
    <t>Forestale</t>
  </si>
  <si>
    <t>Frutticoltura</t>
  </si>
  <si>
    <t>Olivicoltura</t>
  </si>
  <si>
    <t>Orticoltura</t>
  </si>
  <si>
    <t>Viticoltura</t>
  </si>
  <si>
    <t>Zootecnia</t>
  </si>
  <si>
    <t>Zootecnia - allevamenti minori (conigli, equidi, selvaggina, altro)</t>
  </si>
  <si>
    <t>Zootecnia - avicoli</t>
  </si>
  <si>
    <t>Zootecnia - bovini/bufalini</t>
  </si>
  <si>
    <t>Zootecnia - ovi-caprini</t>
  </si>
  <si>
    <t>Zootecnia - suini</t>
  </si>
  <si>
    <t>Multifiliera</t>
  </si>
  <si>
    <r>
      <t>Non disponibile</t>
    </r>
    <r>
      <rPr>
        <vertAlign val="superscript"/>
        <sz val="8"/>
        <color rgb="FF000000"/>
        <rFont val="Calibri"/>
        <family val="2"/>
        <scheme val="minor"/>
      </rPr>
      <t>1</t>
    </r>
  </si>
  <si>
    <t>-</t>
  </si>
  <si>
    <t>P.A. Trento</t>
  </si>
  <si>
    <t>P.A. Bolzano</t>
  </si>
  <si>
    <t>1. GO per i quali non è disponibile l'indicazione del comparto perché non ancora segnalato dalla Regione</t>
  </si>
  <si>
    <t>Tab. 13.6 - Misura 2 Consulenza aziendale, dotazione finanziaria per regione</t>
  </si>
  <si>
    <t>(migliaia di euro)</t>
  </si>
  <si>
    <t>Dotazione originaria</t>
  </si>
  <si>
    <t>Dotazione programmata  (Q1 2021)</t>
  </si>
  <si>
    <t>Var. (%)</t>
  </si>
  <si>
    <t>Valle d’Aosta</t>
  </si>
  <si>
    <t>Lazio</t>
  </si>
  <si>
    <t>Abruzzo</t>
  </si>
  <si>
    <t>Molise</t>
  </si>
  <si>
    <t>Sardegna</t>
  </si>
  <si>
    <t>Importo totale</t>
  </si>
  <si>
    <t>Fonte: elaborazioni su dati ISMEA.</t>
  </si>
  <si>
    <t xml:space="preserve">Fig. 13.6 – Sottomisura 1.1 Formazione imprenditori e lavoratori agricoli, spesa assegnata per priorità </t>
  </si>
  <si>
    <t>Fonte: elaborazioni su dati banca dati RRN e dati postazione regionali RRN</t>
  </si>
  <si>
    <t>Fig. 13.7 - Sottomisura 1.2 Informazione e dimostrazione, spesa assegnata per priorità</t>
  </si>
  <si>
    <t>Tab. 13.7 – Tavola sinottica relativa al quadro strategico-normativo per la diffusione delle tecnologie digitali nel settore agricolo e nelle aree rurali</t>
  </si>
  <si>
    <t>Data</t>
  </si>
  <si>
    <t>Riferimento strategico-normativo Europa</t>
  </si>
  <si>
    <t>Regolamento (UE) n. 1305/2013 sul sostegno allo sviluppo rurale (PAC 2014-2020)</t>
  </si>
  <si>
    <t>Proposte regolamento PAC 2023-2037 sul sostegno ai piani strategici</t>
  </si>
  <si>
    <t>Codice di condotta UE sulla condivisione dei dati nel settore agricolo mediante un accordo contrattuale</t>
  </si>
  <si>
    <t>Green Deal europeo</t>
  </si>
  <si>
    <t>Dichiarazione Stati membri UE “Un futuro digitale intelligente e sostenibile per l'agricoltura e le aree rurali europee”</t>
  </si>
  <si>
    <t>Comunicazione “Plasmare il futuro digitale dell’Europa”</t>
  </si>
  <si>
    <t>Strategia europea per i dati</t>
  </si>
  <si>
    <t>Libro Bianco sull’Intelligenza artificiale</t>
  </si>
  <si>
    <t>Next Generation EU</t>
  </si>
  <si>
    <t>Regolamento (UE) n. 2020/2220: disposizioni transitorie relative al sostegno da parte del FEASR e del FEAGA negli anni 2021 e 2022</t>
  </si>
  <si>
    <t>Programma Europa digitale</t>
  </si>
  <si>
    <t>Italia</t>
  </si>
  <si>
    <t>Programmi di sviluppo rurale</t>
  </si>
  <si>
    <t>Piano di investimenti per la diffusione della banda ultralarga</t>
  </si>
  <si>
    <t>Piano Transizione 4.0</t>
  </si>
  <si>
    <t>Piano Nazionale di Ripresa e Resilienza</t>
  </si>
  <si>
    <t>Strategia italiana per la Banda Ultralarga</t>
  </si>
  <si>
    <t>Nota: in questa tavola vengono riportati i principali documenti, programmi, strategie e regolamenti di recente attuazione o che risultano ancora operativi.</t>
  </si>
  <si>
    <t>Aziende agricole che fanno uso di strumenti digitali (in % sulle aziende totali), Italia, 2016</t>
  </si>
  <si>
    <t>Uso apparecchi elettronici (PC, Smartphone, tablet)</t>
  </si>
  <si>
    <t>Uso connessioni internet</t>
  </si>
  <si>
    <t>Uso software per controllo gestione</t>
  </si>
  <si>
    <t>Uso web per comunicazione e promozione</t>
  </si>
  <si>
    <t>Trentino Alto Adige</t>
  </si>
  <si>
    <t>Fig. 13.8 – Aziende agricole che fanno uso di strumenti digitali (in % sulle aziende totali), Italia, 2016</t>
  </si>
  <si>
    <t>P A Bolzano</t>
  </si>
  <si>
    <t>Friuli-Venezia Giulia</t>
  </si>
  <si>
    <t>P A Trento</t>
  </si>
  <si>
    <t>Valle d'Aosta</t>
  </si>
  <si>
    <t>Fonte: ISTAT</t>
  </si>
  <si>
    <t>Tecnologie digitali utilizzate da un campione di aziende agricole italiane, 2020 (in %)</t>
  </si>
  <si>
    <t>Software gestionali</t>
  </si>
  <si>
    <t>Sistemi di monitoraggio e controllo di macchine e attrezzature agricole</t>
  </si>
  <si>
    <t>Servizi di mappatura di coltivazioni e terreni</t>
  </si>
  <si>
    <t>Sistemi di irrigazione di precisione</t>
  </si>
  <si>
    <t>Sistemi di monitoraggio di coltivazioni e terreni</t>
  </si>
  <si>
    <t>Sistemi di supporto alle decisioni</t>
  </si>
  <si>
    <t>Sistemi di monitoraggio da remoto di infrastrutture aziendali</t>
  </si>
  <si>
    <t>Servizi di trattamento in campo con droni</t>
  </si>
  <si>
    <t>Sistemi di gestione e monitoraggio da remoto di coltivazioni al chiuso</t>
  </si>
  <si>
    <t>Robot per attività in campo</t>
  </si>
  <si>
    <t>Fig. 13.9 – Tecnologie digitali utilizzate da un campione di aziende agricole italiane, 2020 - (valori %)</t>
  </si>
  <si>
    <t>Fonte: Bacchetti et al.,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</si>
</sst>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"/>
    <numFmt numFmtId="165" formatCode="#,##0.0"/>
    <numFmt numFmtId="166" formatCode="_-* #,##0_-;\-* #,##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vertAlign val="superscript"/>
      <sz val="8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0"/>
      <name val="Calibri"/>
      <family val="2"/>
      <scheme val="minor"/>
    </font>
    <font>
      <i/>
      <sz val="11"/>
      <color rgb="FF000000"/>
      <name val="Calibri"/>
      <family val="2"/>
    </font>
    <font>
      <b/>
      <i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indexed="64"/>
      </top>
      <bottom/>
      <diagonal/>
    </border>
    <border>
      <left style="thin">
        <color rgb="FFC0C0C0"/>
      </left>
      <right style="thin">
        <color rgb="FFC0C0C0"/>
      </right>
      <top style="thin">
        <color indexed="64"/>
      </top>
      <bottom style="thin">
        <color indexed="64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thin">
        <color rgb="FFC0C0C0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2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0" fillId="0" borderId="0" xfId="0" applyAlignment="1">
      <alignment horizontal="right"/>
    </xf>
    <xf numFmtId="165" fontId="0" fillId="0" borderId="0" xfId="0" applyNumberFormat="1"/>
    <xf numFmtId="165" fontId="0" fillId="0" borderId="0" xfId="0" applyNumberFormat="1" applyAlignment="1">
      <alignment horizontal="right"/>
    </xf>
    <xf numFmtId="1" fontId="12" fillId="0" borderId="1" xfId="0" applyNumberFormat="1" applyFont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3" fontId="13" fillId="0" borderId="0" xfId="0" applyNumberFormat="1" applyFont="1" applyAlignment="1">
      <alignment horizontal="left" vertical="center"/>
    </xf>
    <xf numFmtId="3" fontId="0" fillId="0" borderId="0" xfId="0" applyNumberFormat="1"/>
    <xf numFmtId="0" fontId="14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/>
    </xf>
    <xf numFmtId="164" fontId="0" fillId="0" borderId="4" xfId="0" applyNumberFormat="1" applyBorder="1" applyAlignment="1">
      <alignment horizontal="center" vertical="center"/>
    </xf>
    <xf numFmtId="164" fontId="0" fillId="0" borderId="0" xfId="0" applyNumberFormat="1"/>
    <xf numFmtId="0" fontId="0" fillId="0" borderId="4" xfId="0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0" fillId="0" borderId="4" xfId="0" applyNumberFormat="1" applyBorder="1" applyAlignment="1">
      <alignment horizontal="center" vertical="top" wrapText="1"/>
    </xf>
    <xf numFmtId="0" fontId="15" fillId="0" borderId="0" xfId="0" applyFont="1"/>
    <xf numFmtId="0" fontId="4" fillId="0" borderId="3" xfId="0" applyFont="1" applyBorder="1"/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right"/>
    </xf>
    <xf numFmtId="0" fontId="15" fillId="0" borderId="0" xfId="0" applyFont="1" applyAlignment="1">
      <alignment horizontal="right"/>
    </xf>
    <xf numFmtId="0" fontId="14" fillId="0" borderId="0" xfId="0" applyFont="1" applyAlignment="1">
      <alignment vertical="top" wrapText="1"/>
    </xf>
    <xf numFmtId="3" fontId="14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164" fontId="16" fillId="0" borderId="0" xfId="0" applyNumberFormat="1" applyFont="1" applyAlignment="1">
      <alignment horizontal="right"/>
    </xf>
    <xf numFmtId="2" fontId="17" fillId="0" borderId="3" xfId="0" applyNumberFormat="1" applyFont="1" applyBorder="1" applyAlignment="1">
      <alignment vertical="center" wrapText="1"/>
    </xf>
    <xf numFmtId="3" fontId="17" fillId="0" borderId="3" xfId="0" applyNumberFormat="1" applyFont="1" applyBorder="1" applyAlignment="1">
      <alignment horizontal="right" vertical="center" wrapText="1"/>
    </xf>
    <xf numFmtId="3" fontId="17" fillId="0" borderId="3" xfId="0" applyNumberFormat="1" applyFont="1" applyBorder="1" applyAlignment="1">
      <alignment horizontal="right" vertical="center"/>
    </xf>
    <xf numFmtId="164" fontId="18" fillId="0" borderId="3" xfId="0" applyNumberFormat="1" applyFont="1" applyBorder="1" applyAlignment="1">
      <alignment horizontal="right"/>
    </xf>
    <xf numFmtId="164" fontId="18" fillId="0" borderId="3" xfId="0" applyNumberFormat="1" applyFont="1" applyBorder="1" applyAlignment="1">
      <alignment horizontal="right" vertical="center"/>
    </xf>
    <xf numFmtId="2" fontId="17" fillId="0" borderId="0" xfId="0" applyNumberFormat="1" applyFont="1" applyAlignment="1">
      <alignment vertical="center" wrapText="1"/>
    </xf>
    <xf numFmtId="3" fontId="17" fillId="0" borderId="0" xfId="0" applyNumberFormat="1" applyFont="1" applyAlignment="1">
      <alignment horizontal="right" vertical="center" wrapText="1"/>
    </xf>
    <xf numFmtId="3" fontId="17" fillId="0" borderId="0" xfId="0" applyNumberFormat="1" applyFont="1" applyAlignment="1">
      <alignment horizontal="right" vertical="center"/>
    </xf>
    <xf numFmtId="164" fontId="18" fillId="0" borderId="0" xfId="0" applyNumberFormat="1" applyFont="1" applyAlignment="1">
      <alignment horizontal="right"/>
    </xf>
    <xf numFmtId="164" fontId="18" fillId="0" borderId="0" xfId="0" applyNumberFormat="1" applyFont="1" applyAlignment="1">
      <alignment horizontal="right" vertical="center"/>
    </xf>
    <xf numFmtId="164" fontId="4" fillId="0" borderId="0" xfId="0" applyNumberFormat="1" applyFont="1"/>
    <xf numFmtId="0" fontId="4" fillId="0" borderId="0" xfId="0" applyFont="1" applyAlignment="1">
      <alignment horizontal="center" wrapText="1"/>
    </xf>
    <xf numFmtId="165" fontId="14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 wrapText="1"/>
    </xf>
    <xf numFmtId="164" fontId="14" fillId="0" borderId="0" xfId="0" applyNumberFormat="1" applyFont="1" applyAlignment="1">
      <alignment horizontal="right"/>
    </xf>
    <xf numFmtId="9" fontId="14" fillId="0" borderId="0" xfId="1" applyFont="1" applyFill="1" applyBorder="1" applyAlignment="1">
      <alignment horizontal="right"/>
    </xf>
    <xf numFmtId="0" fontId="15" fillId="0" borderId="0" xfId="0" applyFont="1" applyAlignment="1">
      <alignment horizontal="center" vertical="center" wrapText="1"/>
    </xf>
    <xf numFmtId="166" fontId="4" fillId="0" borderId="0" xfId="2" applyNumberFormat="1" applyFont="1"/>
    <xf numFmtId="166" fontId="4" fillId="0" borderId="3" xfId="2" applyNumberFormat="1" applyFont="1" applyBorder="1"/>
    <xf numFmtId="0" fontId="15" fillId="0" borderId="3" xfId="0" applyFont="1" applyBorder="1"/>
    <xf numFmtId="0" fontId="4" fillId="0" borderId="3" xfId="0" applyFont="1" applyBorder="1" applyAlignment="1">
      <alignment horizontal="center" wrapText="1"/>
    </xf>
    <xf numFmtId="0" fontId="14" fillId="0" borderId="3" xfId="0" applyFont="1" applyBorder="1" applyAlignment="1">
      <alignment horizontal="center" wrapText="1"/>
    </xf>
    <xf numFmtId="164" fontId="14" fillId="0" borderId="0" xfId="0" applyNumberFormat="1" applyFont="1" applyAlignment="1">
      <alignment horizontal="left" wrapText="1"/>
    </xf>
    <xf numFmtId="165" fontId="4" fillId="0" borderId="0" xfId="0" applyNumberFormat="1" applyFont="1"/>
    <xf numFmtId="0" fontId="3" fillId="0" borderId="0" xfId="0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vertical="top" wrapText="1"/>
    </xf>
    <xf numFmtId="164" fontId="9" fillId="0" borderId="0" xfId="0" applyNumberFormat="1" applyFont="1" applyAlignment="1">
      <alignment horizontal="right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164" fontId="4" fillId="0" borderId="3" xfId="0" applyNumberFormat="1" applyFont="1" applyBorder="1"/>
    <xf numFmtId="0" fontId="4" fillId="0" borderId="0" xfId="0" applyFont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/>
    <xf numFmtId="0" fontId="2" fillId="0" borderId="3" xfId="0" applyFont="1" applyBorder="1"/>
    <xf numFmtId="3" fontId="2" fillId="0" borderId="3" xfId="0" applyNumberFormat="1" applyFont="1" applyBorder="1"/>
    <xf numFmtId="0" fontId="0" fillId="0" borderId="0" xfId="0" applyAlignment="1">
      <alignment vertical="center"/>
    </xf>
    <xf numFmtId="3" fontId="12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/>
    <xf numFmtId="3" fontId="12" fillId="0" borderId="1" xfId="0" applyNumberFormat="1" applyFont="1" applyBorder="1" applyAlignment="1">
      <alignment horizontal="left" vertical="center"/>
    </xf>
    <xf numFmtId="3" fontId="12" fillId="0" borderId="1" xfId="0" applyNumberFormat="1" applyFont="1" applyBorder="1" applyAlignment="1">
      <alignment horizontal="left" vertical="center" wrapText="1"/>
    </xf>
    <xf numFmtId="3" fontId="11" fillId="0" borderId="1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0" fillId="0" borderId="4" xfId="0" applyBorder="1"/>
    <xf numFmtId="165" fontId="2" fillId="0" borderId="3" xfId="0" applyNumberFormat="1" applyFont="1" applyBorder="1"/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left"/>
    </xf>
    <xf numFmtId="0" fontId="0" fillId="0" borderId="3" xfId="0" applyBorder="1"/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vertical="center"/>
    </xf>
    <xf numFmtId="0" fontId="14" fillId="0" borderId="11" xfId="0" applyFont="1" applyBorder="1" applyAlignment="1">
      <alignment horizontal="center" vertical="center"/>
    </xf>
    <xf numFmtId="0" fontId="17" fillId="0" borderId="3" xfId="0" applyFont="1" applyBorder="1" applyAlignment="1">
      <alignment vertical="top" wrapText="1"/>
    </xf>
    <xf numFmtId="165" fontId="15" fillId="0" borderId="3" xfId="0" applyNumberFormat="1" applyFont="1" applyBorder="1"/>
    <xf numFmtId="165" fontId="7" fillId="0" borderId="0" xfId="0" applyNumberFormat="1" applyFont="1"/>
    <xf numFmtId="165" fontId="24" fillId="0" borderId="0" xfId="0" applyNumberFormat="1" applyFont="1" applyAlignment="1">
      <alignment horizontal="right" vertical="center"/>
    </xf>
    <xf numFmtId="165" fontId="7" fillId="0" borderId="0" xfId="0" applyNumberFormat="1" applyFont="1" applyAlignment="1">
      <alignment horizontal="right"/>
    </xf>
    <xf numFmtId="165" fontId="25" fillId="0" borderId="3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3">
    <cellStyle name="Migliaia" xfId="2" builtinId="3"/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'f1'!$B$2:$H$2</c:f>
              <c:numCache>
                <c:formatCode>General</c:formatCod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'f1'!$B$3:$H$3</c:f>
              <c:numCache>
                <c:formatCode>0.0</c:formatCode>
                <c:ptCount val="7"/>
                <c:pt idx="0">
                  <c:v>268.8</c:v>
                </c:pt>
                <c:pt idx="1">
                  <c:v>243.8</c:v>
                </c:pt>
                <c:pt idx="2">
                  <c:v>274.8</c:v>
                </c:pt>
                <c:pt idx="3">
                  <c:v>262.02499999999998</c:v>
                </c:pt>
                <c:pt idx="4">
                  <c:v>297.75200000000001</c:v>
                </c:pt>
                <c:pt idx="5">
                  <c:v>307.11700000000002</c:v>
                </c:pt>
                <c:pt idx="6">
                  <c:v>287.202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DC-40BD-BA4D-94C812C106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6399840"/>
        <c:axId val="246400256"/>
      </c:lineChart>
      <c:catAx>
        <c:axId val="246399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6400256"/>
        <c:crossesAt val="0"/>
        <c:auto val="1"/>
        <c:lblAlgn val="ctr"/>
        <c:lblOffset val="100"/>
        <c:noMultiLvlLbl val="0"/>
      </c:catAx>
      <c:valAx>
        <c:axId val="24640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6399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7.6597202670902143E-2"/>
          <c:y val="0.37386541431105552"/>
          <c:w val="0.82102551912074839"/>
          <c:h val="0.61045224708803558"/>
        </c:manualLayout>
      </c:layout>
      <c:pie3D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5974-4636-92C2-EAD064E0C5D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5974-4636-92C2-EAD064E0C5D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5974-4636-92C2-EAD064E0C5D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5974-4636-92C2-EAD064E0C5D6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974-4636-92C2-EAD064E0C5D6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974-4636-92C2-EAD064E0C5D6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974-4636-92C2-EAD064E0C5D6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2926533063702939"/>
                      <c:h val="0.2606251240027331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5974-4636-92C2-EAD064E0C5D6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'f2'!$A$4:$A$7</c:f>
              <c:strCache>
                <c:ptCount val="4"/>
                <c:pt idx="0">
                  <c:v>Imprese </c:v>
                </c:pt>
                <c:pt idx="1">
                  <c:v>Università</c:v>
                </c:pt>
                <c:pt idx="2">
                  <c:v>Istituzioni pubbliche</c:v>
                </c:pt>
                <c:pt idx="3">
                  <c:v>Istituzioni private non profit</c:v>
                </c:pt>
              </c:strCache>
            </c:strRef>
          </c:cat>
          <c:val>
            <c:numRef>
              <c:f>'f2'!$C$4:$C$7</c:f>
              <c:numCache>
                <c:formatCode>0%</c:formatCode>
                <c:ptCount val="4"/>
                <c:pt idx="0">
                  <c:v>0.39786809052534955</c:v>
                </c:pt>
                <c:pt idx="1">
                  <c:v>0.30868084061100087</c:v>
                </c:pt>
                <c:pt idx="2">
                  <c:v>0.28332158994679923</c:v>
                </c:pt>
                <c:pt idx="3">
                  <c:v>1.0129478916850359E-2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974-4636-92C2-EAD064E0C5D6}"/>
            </c:ext>
          </c:extLst>
        </c:ser>
        <c:ser>
          <c:idx val="0"/>
          <c:order val="1"/>
          <c:tx>
            <c:strRef>
              <c:f>'f2'!$C$13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A-5974-4636-92C2-EAD064E0C5D6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974-4636-92C2-EAD064E0C5D6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'[1]Tab. 13.2 e Fig. 13'!#REF!</c:f>
              <c:strCache>
                <c:ptCount val="1"/>
                <c:pt idx="0">
                  <c:v>#RIF!</c:v>
                </c:pt>
              </c:strCache>
            </c:strRef>
          </c:cat>
          <c:val>
            <c:numRef>
              <c:f>'[1]Tab. 13.2 e Fig. 13'!#REF!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974-4636-92C2-EAD064E0C5D6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10"/>
              <c:pt idx="0">
                <c:v>Innovazioni di solo prodotto</c:v>
              </c:pt>
              <c:pt idx="1">
                <c:v>Innovazioni di solo processo</c:v>
              </c:pt>
              <c:pt idx="2">
                <c:v>Innovazioni di prodotto e di processo</c:v>
              </c:pt>
              <c:pt idx="3">
                <c:v>Innovazioni nei processi e metodi di produzione</c:v>
              </c:pt>
              <c:pt idx="4">
                <c:v>Innovazioni nella logistica,  distribuzione o  fornitura dei prodotti/servizi</c:v>
              </c:pt>
              <c:pt idx="5">
                <c:v>Innovazioni dei sistemi informativi</c:v>
              </c:pt>
              <c:pt idx="6">
                <c:v>Innovazioni dei sistemi contabili o di altre attività amministrative</c:v>
              </c:pt>
              <c:pt idx="7">
                <c:v>Innovazioni nelle pratiche di organizzazione aziendale o relazioni esterne</c:v>
              </c:pt>
              <c:pt idx="8">
                <c:v>Innovazioni nella organizzazione del lavoro o  gestione delle risorse umane</c:v>
              </c:pt>
              <c:pt idx="9">
                <c:v>Innovazioni nelle pratiche di marketing</c:v>
              </c:pt>
            </c:strLit>
          </c:cat>
          <c:val>
            <c:numLit>
              <c:formatCode>General</c:formatCode>
              <c:ptCount val="10"/>
              <c:pt idx="0">
                <c:v>3.1671986250920701</c:v>
              </c:pt>
              <c:pt idx="1">
                <c:v>20.31671986250921</c:v>
              </c:pt>
              <c:pt idx="2">
                <c:v>33.660692364350602</c:v>
              </c:pt>
              <c:pt idx="3">
                <c:v>34.569113675423516</c:v>
              </c:pt>
              <c:pt idx="4">
                <c:v>20.967345936656027</c:v>
              </c:pt>
              <c:pt idx="5">
                <c:v>27.97692118831328</c:v>
              </c:pt>
              <c:pt idx="6">
                <c:v>22.489565430886323</c:v>
              </c:pt>
              <c:pt idx="7">
                <c:v>15.578197888534252</c:v>
              </c:pt>
              <c:pt idx="8">
                <c:v>18.499877240363368</c:v>
              </c:pt>
              <c:pt idx="9">
                <c:v>29.044930027007119</c:v>
              </c:pt>
            </c:numLit>
          </c:val>
          <c:extLst>
            <c:ext xmlns:c16="http://schemas.microsoft.com/office/drawing/2014/chart" uri="{C3380CC4-5D6E-409C-BE32-E72D297353CC}">
              <c16:uniqueId val="{00000000-5CC8-4690-8F7B-8656CB4EC7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3576911"/>
        <c:axId val="493574831"/>
      </c:barChart>
      <c:catAx>
        <c:axId val="4935769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3574831"/>
        <c:crosses val="autoZero"/>
        <c:auto val="1"/>
        <c:lblAlgn val="ctr"/>
        <c:lblOffset val="100"/>
        <c:noMultiLvlLbl val="0"/>
      </c:catAx>
      <c:valAx>
        <c:axId val="4935748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35769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7"/>
              <c:pt idx="0">
                <c:v>Innovazioni di processo sviluppate al proprio interno</c:v>
              </c:pt>
              <c:pt idx="1">
                <c:v>Innovazioni di processo sviluppate in collaborazione con altri soggetti</c:v>
              </c:pt>
              <c:pt idx="2">
                <c:v>Innovazioni di processo realizzate adattando/modificando processi sviluppati originariamente da altri soggetti</c:v>
              </c:pt>
              <c:pt idx="3">
                <c:v>Innovazioni di processo sviluppate da altre imprese e/o istituzioni</c:v>
              </c:pt>
              <c:pt idx="4">
                <c:v>Innovazioni  di processo sviluppate da altre imprese</c:v>
              </c:pt>
              <c:pt idx="5">
                <c:v>Innovazioni  di processo sviluppate da Università e istituti di ricerca</c:v>
              </c:pt>
              <c:pt idx="6">
                <c:v>Innovazioni  di processo sviluppate da altre istituzioni private e pubbliche</c:v>
              </c:pt>
            </c:strLit>
          </c:cat>
          <c:val>
            <c:numLit>
              <c:formatCode>General</c:formatCode>
              <c:ptCount val="7"/>
              <c:pt idx="0">
                <c:v>42.794009329732383</c:v>
              </c:pt>
              <c:pt idx="1">
                <c:v>13.466732138472871</c:v>
              </c:pt>
              <c:pt idx="2">
                <c:v>3.547753498649644</c:v>
              </c:pt>
              <c:pt idx="3">
                <c:v>11.281610606432604</c:v>
              </c:pt>
              <c:pt idx="4">
                <c:v>8.9982813650871591</c:v>
              </c:pt>
              <c:pt idx="5">
                <c:v>1.2644242573041984</c:v>
              </c:pt>
              <c:pt idx="6">
                <c:v>1.7922906948195434</c:v>
              </c:pt>
            </c:numLit>
          </c:val>
          <c:extLst>
            <c:ext xmlns:c16="http://schemas.microsoft.com/office/drawing/2014/chart" uri="{C3380CC4-5D6E-409C-BE32-E72D297353CC}">
              <c16:uniqueId val="{00000000-125C-42F7-84E8-06A23D9318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6615311"/>
        <c:axId val="583717231"/>
      </c:barChart>
      <c:catAx>
        <c:axId val="5866153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3717231"/>
        <c:crosses val="autoZero"/>
        <c:auto val="1"/>
        <c:lblAlgn val="ctr"/>
        <c:lblOffset val="100"/>
        <c:noMultiLvlLbl val="0"/>
      </c:catAx>
      <c:valAx>
        <c:axId val="583717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66153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layout>
        <c:manualLayout>
          <c:xMode val="edge"/>
          <c:yMode val="edge"/>
          <c:x val="0.72965966754155731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v>n° GO</c:v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B3B6-4E57-BD95-20FFA666621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B3B6-4E57-BD95-20FFA666621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B3B6-4E57-BD95-20FFA666621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B3B6-4E57-BD95-20FFA666621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B3B6-4E57-BD95-20FFA666621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B3B6-4E57-BD95-20FFA6666212}"/>
                </c:ext>
              </c:extLst>
            </c:dLbl>
            <c:dLbl>
              <c:idx val="1"/>
              <c:layout>
                <c:manualLayout>
                  <c:x val="0.21111111111111111"/>
                  <c:y val="-8.4875562720133283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3B6-4E57-BD95-20FFA6666212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B3B6-4E57-BD95-20FFA6666212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B3B6-4E57-BD95-20FFA6666212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B3B6-4E57-BD95-20FFA6666212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Competitività e redditività</c:v>
              </c:pt>
              <c:pt idx="1">
                <c:v>Filiere e gestione del rischio</c:v>
              </c:pt>
              <c:pt idx="2">
                <c:v>Tutela ecosistemi</c:v>
              </c:pt>
              <c:pt idx="3">
                <c:v>Cambiamenti climatici</c:v>
              </c:pt>
              <c:pt idx="4">
                <c:v>Inclusione sociale</c:v>
              </c:pt>
            </c:strLit>
          </c:cat>
          <c:val>
            <c:numLit>
              <c:formatCode>General</c:formatCode>
              <c:ptCount val="5"/>
              <c:pt idx="0">
                <c:v>228</c:v>
              </c:pt>
              <c:pt idx="1">
                <c:v>201</c:v>
              </c:pt>
              <c:pt idx="2">
                <c:v>116</c:v>
              </c:pt>
              <c:pt idx="3">
                <c:v>94</c:v>
              </c:pt>
              <c:pt idx="4">
                <c:v>9</c:v>
              </c:pt>
            </c:numLit>
          </c:val>
          <c:extLst>
            <c:ext xmlns:c16="http://schemas.microsoft.com/office/drawing/2014/chart" uri="{C3380CC4-5D6E-409C-BE32-E72D297353CC}">
              <c16:uniqueId val="{0000000A-B3B6-4E57-BD95-20FFA6666212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Risorse finanziarie GO </a:t>
            </a:r>
          </a:p>
        </c:rich>
      </c:tx>
      <c:layout>
        <c:manualLayout>
          <c:xMode val="edge"/>
          <c:yMode val="edge"/>
          <c:x val="0.76929155730533694"/>
          <c:y val="4.6296296296296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v>€</c:v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E0AD-4036-BD72-A1BF9D64540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E0AD-4036-BD72-A1BF9D64540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E0AD-4036-BD72-A1BF9D64540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E0AD-4036-BD72-A1BF9D64540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E0AD-4036-BD72-A1BF9D645408}"/>
              </c:ext>
            </c:extLst>
          </c:dPt>
          <c:dLbls>
            <c:dLbl>
              <c:idx val="0"/>
              <c:layout>
                <c:manualLayout>
                  <c:x val="-0.11111111111111122"/>
                  <c:y val="-6.481481481481485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0AD-4036-BD72-A1BF9D645408}"/>
                </c:ext>
              </c:extLst>
            </c:dLbl>
            <c:dLbl>
              <c:idx val="1"/>
              <c:layout>
                <c:manualLayout>
                  <c:x val="0.43611111111111101"/>
                  <c:y val="-8.4875562720133283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0AD-4036-BD72-A1BF9D645408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E0AD-4036-BD72-A1BF9D645408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E0AD-4036-BD72-A1BF9D645408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E0AD-4036-BD72-A1BF9D645408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Competitività e redditività</c:v>
              </c:pt>
              <c:pt idx="1">
                <c:v>Filiere e gestione del rischio</c:v>
              </c:pt>
              <c:pt idx="2">
                <c:v>Tutela ecosistemi</c:v>
              </c:pt>
              <c:pt idx="3">
                <c:v>Cambiamenti climatici</c:v>
              </c:pt>
              <c:pt idx="4">
                <c:v>Inclusione sociale</c:v>
              </c:pt>
            </c:strLit>
          </c:cat>
          <c:val>
            <c:numLit>
              <c:formatCode>General</c:formatCode>
              <c:ptCount val="5"/>
              <c:pt idx="0">
                <c:v>76704346.590000004</c:v>
              </c:pt>
              <c:pt idx="1">
                <c:v>70525508.36999999</c:v>
              </c:pt>
              <c:pt idx="2">
                <c:v>37366923.579999998</c:v>
              </c:pt>
              <c:pt idx="3">
                <c:v>21047201.41</c:v>
              </c:pt>
              <c:pt idx="4">
                <c:v>4485481.3</c:v>
              </c:pt>
            </c:numLit>
          </c:val>
          <c:extLst>
            <c:ext xmlns:c16="http://schemas.microsoft.com/office/drawing/2014/chart" uri="{C3380CC4-5D6E-409C-BE32-E72D297353CC}">
              <c16:uniqueId val="{0000000A-E0AD-4036-BD72-A1BF9D645408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189-4690-BC7E-E374738DCE1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189-4690-BC7E-E374738DCE1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189-4690-BC7E-E374738DCE1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189-4690-BC7E-E374738DCE1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189-4690-BC7E-E374738DCE1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P2 - Competitività</c:v>
              </c:pt>
              <c:pt idx="1">
                <c:v>P3 - Filiere</c:v>
              </c:pt>
              <c:pt idx="2">
                <c:v>P4 - Ecosistemi</c:v>
              </c:pt>
              <c:pt idx="3">
                <c:v>P5 - Risorse naturali</c:v>
              </c:pt>
              <c:pt idx="4">
                <c:v>P6 - Sviluppo locale</c:v>
              </c:pt>
            </c:strLit>
          </c:cat>
          <c:val>
            <c:numLit>
              <c:formatCode>General</c:formatCode>
              <c:ptCount val="5"/>
              <c:pt idx="0">
                <c:v>48920</c:v>
              </c:pt>
              <c:pt idx="1">
                <c:v>6241</c:v>
              </c:pt>
              <c:pt idx="2">
                <c:v>20970</c:v>
              </c:pt>
              <c:pt idx="3">
                <c:v>9435</c:v>
              </c:pt>
              <c:pt idx="4">
                <c:v>5569</c:v>
              </c:pt>
            </c:numLit>
          </c:val>
          <c:extLst>
            <c:ext xmlns:c16="http://schemas.microsoft.com/office/drawing/2014/chart" uri="{C3380CC4-5D6E-409C-BE32-E72D297353CC}">
              <c16:uniqueId val="{0000000A-1189-4690-BC7E-E374738DCE1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2DB-409E-B657-4A4BF3CFEF9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2DB-409E-B657-4A4BF3CFEF9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2DB-409E-B657-4A4BF3CFEF9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2DB-409E-B657-4A4BF3CFEF9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2DB-409E-B657-4A4BF3CFEF9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P2 - Competitività</c:v>
              </c:pt>
              <c:pt idx="1">
                <c:v>P3 - Filiere</c:v>
              </c:pt>
              <c:pt idx="2">
                <c:v>P4 - Ecosistemi</c:v>
              </c:pt>
              <c:pt idx="3">
                <c:v>P5 - Risorse naturali</c:v>
              </c:pt>
              <c:pt idx="4">
                <c:v>P6 - Sviluppo locale</c:v>
              </c:pt>
            </c:strLit>
          </c:cat>
          <c:val>
            <c:numLit>
              <c:formatCode>General</c:formatCode>
              <c:ptCount val="5"/>
              <c:pt idx="0">
                <c:v>25530.884310932957</c:v>
              </c:pt>
              <c:pt idx="1">
                <c:v>6182.7956228840139</c:v>
              </c:pt>
              <c:pt idx="2">
                <c:v>12642.806891133798</c:v>
              </c:pt>
              <c:pt idx="3">
                <c:v>7582.7364329881575</c:v>
              </c:pt>
              <c:pt idx="4">
                <c:v>2000.698351710035</c:v>
              </c:pt>
            </c:numLit>
          </c:val>
          <c:extLst>
            <c:ext xmlns:c16="http://schemas.microsoft.com/office/drawing/2014/chart" uri="{C3380CC4-5D6E-409C-BE32-E72D297353CC}">
              <c16:uniqueId val="{0000000A-B2DB-409E-B657-4A4BF3CFEF90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257-4AD8-912E-9706A03AE4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0"/>
              <c:pt idx="0">
                <c:v>Software gestionali</c:v>
              </c:pt>
              <c:pt idx="1">
                <c:v>Sistemi di monitoraggio e controllo di macchine e attrezzature agricole</c:v>
              </c:pt>
              <c:pt idx="2">
                <c:v>Servizi di mappatura di coltivazioni e terreni</c:v>
              </c:pt>
              <c:pt idx="3">
                <c:v>Sistemi di irrigazione di precisione</c:v>
              </c:pt>
              <c:pt idx="4">
                <c:v>Sistemi di monitoraggio di coltivazioni e terreni</c:v>
              </c:pt>
              <c:pt idx="5">
                <c:v>Sistemi di supporto alle decisioni</c:v>
              </c:pt>
              <c:pt idx="6">
                <c:v>Sistemi di monitoraggio da remoto di infrastrutture aziendali</c:v>
              </c:pt>
              <c:pt idx="7">
                <c:v>Servizi di trattamento in campo con droni</c:v>
              </c:pt>
              <c:pt idx="8">
                <c:v>Sistemi di gestione e monitoraggio da remoto di coltivazioni al chiuso</c:v>
              </c:pt>
              <c:pt idx="9">
                <c:v>Robot per attività in campo</c:v>
              </c:pt>
            </c:strLit>
          </c:cat>
          <c:val>
            <c:numLit>
              <c:formatCode>General</c:formatCode>
              <c:ptCount val="10"/>
              <c:pt idx="0">
                <c:v>37</c:v>
              </c:pt>
              <c:pt idx="1">
                <c:v>33</c:v>
              </c:pt>
              <c:pt idx="2">
                <c:v>27</c:v>
              </c:pt>
              <c:pt idx="3">
                <c:v>27</c:v>
              </c:pt>
              <c:pt idx="4">
                <c:v>17</c:v>
              </c:pt>
              <c:pt idx="5">
                <c:v>15</c:v>
              </c:pt>
              <c:pt idx="6">
                <c:v>15</c:v>
              </c:pt>
              <c:pt idx="7">
                <c:v>2</c:v>
              </c:pt>
              <c:pt idx="8">
                <c:v>2</c:v>
              </c:pt>
              <c:pt idx="9">
                <c:v>0.5</c:v>
              </c:pt>
            </c:numLit>
          </c:val>
          <c:extLst>
            <c:ext xmlns:c16="http://schemas.microsoft.com/office/drawing/2014/chart" uri="{C3380CC4-5D6E-409C-BE32-E72D297353CC}">
              <c16:uniqueId val="{00000001-8257-4AD8-912E-9706A03AE4D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558509119"/>
        <c:axId val="558511199"/>
      </c:barChart>
      <c:catAx>
        <c:axId val="558509119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58511199"/>
        <c:crosses val="autoZero"/>
        <c:auto val="1"/>
        <c:lblAlgn val="ctr"/>
        <c:lblOffset val="100"/>
        <c:noMultiLvlLbl val="0"/>
      </c:catAx>
      <c:valAx>
        <c:axId val="558511199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585091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3174</xdr:colOff>
      <xdr:row>4</xdr:row>
      <xdr:rowOff>180975</xdr:rowOff>
    </xdr:from>
    <xdr:to>
      <xdr:col>17</xdr:col>
      <xdr:colOff>-1</xdr:colOff>
      <xdr:row>19</xdr:row>
      <xdr:rowOff>161925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CA61A0D8-90AC-4DA5-B219-F69135F18C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647700</xdr:colOff>
      <xdr:row>2</xdr:row>
      <xdr:rowOff>1814</xdr:rowOff>
    </xdr:from>
    <xdr:to>
      <xdr:col>10</xdr:col>
      <xdr:colOff>199572</xdr:colOff>
      <xdr:row>17</xdr:row>
      <xdr:rowOff>154214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2D7D130-C12F-4669-B531-220790437C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</xdr:colOff>
      <xdr:row>7</xdr:row>
      <xdr:rowOff>143934</xdr:rowOff>
    </xdr:from>
    <xdr:to>
      <xdr:col>18</xdr:col>
      <xdr:colOff>594360</xdr:colOff>
      <xdr:row>27</xdr:row>
      <xdr:rowOff>143933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1A815D03-6176-4D15-B583-96A60524F8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160020</xdr:colOff>
      <xdr:row>9</xdr:row>
      <xdr:rowOff>144780</xdr:rowOff>
    </xdr:from>
    <xdr:to>
      <xdr:col>10</xdr:col>
      <xdr:colOff>0</xdr:colOff>
      <xdr:row>26</xdr:row>
      <xdr:rowOff>121920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0709E322-5F04-4B1F-92B0-874B61B734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85725</xdr:colOff>
      <xdr:row>16</xdr:row>
      <xdr:rowOff>171450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224D1332-74D2-4A58-AA79-F28C70CA6D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</xdr:row>
      <xdr:rowOff>0</xdr:rowOff>
    </xdr:from>
    <xdr:to>
      <xdr:col>19</xdr:col>
      <xdr:colOff>85725</xdr:colOff>
      <xdr:row>16</xdr:row>
      <xdr:rowOff>171450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1300F05E-B999-4C95-9E0C-3ADCF53A1F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390525"/>
    <xdr:ext cx="6524624" cy="4029074"/>
    <xdr:graphicFrame macro="">
      <xdr:nvGraphicFramePr>
        <xdr:cNvPr id="4" name="Grafico 1">
          <a:extLst>
            <a:ext uri="{FF2B5EF4-FFF2-40B4-BE49-F238E27FC236}">
              <a16:creationId xmlns:a16="http://schemas.microsoft.com/office/drawing/2014/main" id="{12073C0B-6708-4330-827D-F4F8ED5AF4A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627743" y="562428"/>
    <xdr:ext cx="5953125" cy="3962399"/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C1D4F4DA-545C-4CDB-9EE5-51B979D1119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8</xdr:row>
      <xdr:rowOff>0</xdr:rowOff>
    </xdr:from>
    <xdr:to>
      <xdr:col>13</xdr:col>
      <xdr:colOff>69850</xdr:colOff>
      <xdr:row>32</xdr:row>
      <xdr:rowOff>146050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3159922D-B0C6-4112-A7BF-A5115EB848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43550" y="1987550"/>
          <a:ext cx="4337050" cy="46863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19050" y="3120571"/>
    <xdr:ext cx="6743700" cy="3774621"/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80574F4E-E8A2-48E6-9318-0016214695C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CBD05-9AD5-4C84-B454-6D5FB4F5075F}">
  <dimension ref="A1:H21"/>
  <sheetViews>
    <sheetView tabSelected="1" topLeftCell="D4" zoomScale="70" zoomScaleNormal="70" workbookViewId="0">
      <selection activeCell="D4" sqref="D4"/>
    </sheetView>
  </sheetViews>
  <sheetFormatPr defaultColWidth="8.7265625" defaultRowHeight="14.5" x14ac:dyDescent="0.35"/>
  <cols>
    <col min="1" max="1" width="12.1796875" customWidth="1"/>
  </cols>
  <sheetData>
    <row r="1" spans="1:8" x14ac:dyDescent="0.35">
      <c r="A1" s="58"/>
      <c r="B1" s="58"/>
      <c r="C1" s="58"/>
      <c r="D1" s="58"/>
      <c r="E1" s="58"/>
      <c r="F1" s="58"/>
      <c r="G1" s="58"/>
      <c r="H1" s="58"/>
    </row>
    <row r="2" spans="1:8" x14ac:dyDescent="0.35">
      <c r="A2" s="59"/>
      <c r="B2" s="60">
        <v>2014</v>
      </c>
      <c r="C2" s="60">
        <v>2015</v>
      </c>
      <c r="D2" s="60">
        <v>2016</v>
      </c>
      <c r="E2" s="60">
        <v>2017</v>
      </c>
      <c r="F2" s="60">
        <v>2018</v>
      </c>
      <c r="G2" s="60">
        <v>2019</v>
      </c>
      <c r="H2" s="60">
        <v>2020</v>
      </c>
    </row>
    <row r="3" spans="1:8" x14ac:dyDescent="0.35">
      <c r="A3" s="61" t="s">
        <v>0</v>
      </c>
      <c r="B3" s="62">
        <v>268.8</v>
      </c>
      <c r="C3" s="62">
        <v>243.8</v>
      </c>
      <c r="D3" s="62">
        <v>274.8</v>
      </c>
      <c r="E3" s="62">
        <v>262.02499999999998</v>
      </c>
      <c r="F3" s="62">
        <v>297.75200000000001</v>
      </c>
      <c r="G3" s="62">
        <v>307.11700000000002</v>
      </c>
      <c r="H3" s="62">
        <v>287.202</v>
      </c>
    </row>
    <row r="4" spans="1:8" x14ac:dyDescent="0.35">
      <c r="A4" s="61"/>
      <c r="B4" s="62"/>
      <c r="C4" s="62"/>
      <c r="D4" s="62"/>
      <c r="E4" s="62"/>
      <c r="F4" s="62"/>
      <c r="G4" s="62"/>
      <c r="H4" s="62"/>
    </row>
    <row r="5" spans="1:8" x14ac:dyDescent="0.35">
      <c r="D5" t="s">
        <v>1</v>
      </c>
    </row>
    <row r="21" spans="4:4" x14ac:dyDescent="0.35">
      <c r="D21" t="s">
        <v>2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396EB-6768-46F3-A5C1-39A5CA667DF2}">
  <dimension ref="A1:W23"/>
  <sheetViews>
    <sheetView zoomScale="70" zoomScaleNormal="70" workbookViewId="0">
      <selection activeCell="A2" sqref="A2"/>
    </sheetView>
  </sheetViews>
  <sheetFormatPr defaultColWidth="8.7265625" defaultRowHeight="14.5" x14ac:dyDescent="0.35"/>
  <cols>
    <col min="1" max="1" width="19.7265625" customWidth="1"/>
    <col min="2" max="2" width="10" customWidth="1"/>
    <col min="4" max="4" width="10.453125" customWidth="1"/>
    <col min="9" max="9" width="10.1796875" customWidth="1"/>
  </cols>
  <sheetData>
    <row r="1" spans="1:23" x14ac:dyDescent="0.35">
      <c r="A1" s="81" t="s">
        <v>93</v>
      </c>
    </row>
    <row r="2" spans="1:23" x14ac:dyDescent="0.35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</row>
    <row r="3" spans="1:23" ht="73.5" x14ac:dyDescent="0.35">
      <c r="A3" s="80" t="s">
        <v>94</v>
      </c>
      <c r="B3" s="80" t="s">
        <v>95</v>
      </c>
      <c r="C3" s="80" t="s">
        <v>96</v>
      </c>
      <c r="D3" s="80" t="s">
        <v>97</v>
      </c>
      <c r="E3" s="80" t="s">
        <v>98</v>
      </c>
      <c r="F3" s="80" t="s">
        <v>99</v>
      </c>
      <c r="G3" s="80" t="s">
        <v>100</v>
      </c>
      <c r="H3" s="80" t="s">
        <v>101</v>
      </c>
      <c r="I3" s="80" t="s">
        <v>102</v>
      </c>
      <c r="J3" s="80" t="s">
        <v>103</v>
      </c>
      <c r="K3" s="80" t="s">
        <v>104</v>
      </c>
      <c r="L3" s="80" t="s">
        <v>105</v>
      </c>
      <c r="M3" s="80" t="s">
        <v>106</v>
      </c>
      <c r="N3" s="80" t="s">
        <v>107</v>
      </c>
      <c r="O3" s="80" t="s">
        <v>108</v>
      </c>
      <c r="P3" s="80" t="s">
        <v>109</v>
      </c>
      <c r="Q3" s="80" t="s">
        <v>110</v>
      </c>
      <c r="R3" s="80" t="s">
        <v>111</v>
      </c>
      <c r="S3" s="80" t="s">
        <v>112</v>
      </c>
      <c r="T3" s="80" t="s">
        <v>113</v>
      </c>
      <c r="U3" s="80" t="s">
        <v>114</v>
      </c>
      <c r="V3" s="80" t="s">
        <v>115</v>
      </c>
      <c r="W3" s="80" t="s">
        <v>11</v>
      </c>
    </row>
    <row r="4" spans="1:23" x14ac:dyDescent="0.35">
      <c r="A4" s="77" t="s">
        <v>76</v>
      </c>
      <c r="B4" s="9" t="s">
        <v>116</v>
      </c>
      <c r="C4" s="9" t="s">
        <v>116</v>
      </c>
      <c r="D4" s="9">
        <v>4</v>
      </c>
      <c r="E4" s="9" t="s">
        <v>116</v>
      </c>
      <c r="F4" s="9" t="s">
        <v>116</v>
      </c>
      <c r="G4" s="9">
        <v>3</v>
      </c>
      <c r="H4" s="9" t="s">
        <v>116</v>
      </c>
      <c r="I4" s="9" t="s">
        <v>116</v>
      </c>
      <c r="J4" s="9">
        <v>7</v>
      </c>
      <c r="K4" s="9">
        <v>3</v>
      </c>
      <c r="L4" s="9" t="s">
        <v>116</v>
      </c>
      <c r="M4" s="9">
        <v>1</v>
      </c>
      <c r="N4" s="9">
        <v>7</v>
      </c>
      <c r="O4" s="9" t="s">
        <v>116</v>
      </c>
      <c r="P4" s="9" t="s">
        <v>116</v>
      </c>
      <c r="Q4" s="9" t="s">
        <v>116</v>
      </c>
      <c r="R4" s="9">
        <v>1</v>
      </c>
      <c r="S4" s="9" t="s">
        <v>116</v>
      </c>
      <c r="T4" s="9">
        <v>1</v>
      </c>
      <c r="U4" s="9">
        <v>4</v>
      </c>
      <c r="V4" s="9" t="s">
        <v>116</v>
      </c>
      <c r="W4" s="72">
        <f t="shared" ref="W4:W18" si="0">SUM(B4:V4)</f>
        <v>31</v>
      </c>
    </row>
    <row r="5" spans="1:23" x14ac:dyDescent="0.35">
      <c r="A5" s="78" t="s">
        <v>77</v>
      </c>
      <c r="B5" s="9" t="s">
        <v>116</v>
      </c>
      <c r="C5" s="9">
        <v>1</v>
      </c>
      <c r="D5" s="9">
        <v>5</v>
      </c>
      <c r="E5" s="9">
        <v>1</v>
      </c>
      <c r="F5" s="9" t="s">
        <v>116</v>
      </c>
      <c r="G5" s="9">
        <v>1</v>
      </c>
      <c r="H5" s="9" t="s">
        <v>116</v>
      </c>
      <c r="I5" s="9" t="s">
        <v>116</v>
      </c>
      <c r="J5" s="9" t="s">
        <v>116</v>
      </c>
      <c r="K5" s="9" t="s">
        <v>116</v>
      </c>
      <c r="L5" s="9" t="s">
        <v>116</v>
      </c>
      <c r="M5" s="9" t="s">
        <v>116</v>
      </c>
      <c r="N5" s="9">
        <v>4</v>
      </c>
      <c r="O5" s="9" t="s">
        <v>116</v>
      </c>
      <c r="P5" s="9" t="s">
        <v>116</v>
      </c>
      <c r="Q5" s="9" t="s">
        <v>116</v>
      </c>
      <c r="R5" s="9">
        <v>9</v>
      </c>
      <c r="S5" s="9">
        <v>2</v>
      </c>
      <c r="T5" s="9">
        <v>2</v>
      </c>
      <c r="U5" s="9" t="s">
        <v>116</v>
      </c>
      <c r="V5" s="9" t="s">
        <v>116</v>
      </c>
      <c r="W5" s="72">
        <f t="shared" si="0"/>
        <v>25</v>
      </c>
    </row>
    <row r="6" spans="1:23" x14ac:dyDescent="0.35">
      <c r="A6" s="78" t="s">
        <v>78</v>
      </c>
      <c r="B6" s="9" t="s">
        <v>116</v>
      </c>
      <c r="C6" s="9" t="s">
        <v>116</v>
      </c>
      <c r="D6" s="9" t="s">
        <v>116</v>
      </c>
      <c r="E6" s="9" t="s">
        <v>116</v>
      </c>
      <c r="F6" s="9" t="s">
        <v>116</v>
      </c>
      <c r="G6" s="9">
        <v>1</v>
      </c>
      <c r="H6" s="9" t="s">
        <v>116</v>
      </c>
      <c r="I6" s="9">
        <v>8</v>
      </c>
      <c r="J6" s="9" t="s">
        <v>116</v>
      </c>
      <c r="K6" s="9" t="s">
        <v>116</v>
      </c>
      <c r="L6" s="9">
        <v>3</v>
      </c>
      <c r="M6" s="9">
        <v>1</v>
      </c>
      <c r="N6" s="9" t="s">
        <v>116</v>
      </c>
      <c r="O6" s="9">
        <v>1</v>
      </c>
      <c r="P6" s="9" t="s">
        <v>116</v>
      </c>
      <c r="Q6" s="9" t="s">
        <v>116</v>
      </c>
      <c r="R6" s="9" t="s">
        <v>116</v>
      </c>
      <c r="S6" s="9" t="s">
        <v>116</v>
      </c>
      <c r="T6" s="9" t="s">
        <v>116</v>
      </c>
      <c r="U6" s="9">
        <v>1</v>
      </c>
      <c r="V6" s="9" t="s">
        <v>116</v>
      </c>
      <c r="W6" s="72">
        <f t="shared" si="0"/>
        <v>15</v>
      </c>
    </row>
    <row r="7" spans="1:23" x14ac:dyDescent="0.35">
      <c r="A7" s="77" t="s">
        <v>117</v>
      </c>
      <c r="B7" s="9" t="s">
        <v>116</v>
      </c>
      <c r="C7" s="9" t="s">
        <v>116</v>
      </c>
      <c r="D7" s="9" t="s">
        <v>116</v>
      </c>
      <c r="E7" s="9" t="s">
        <v>116</v>
      </c>
      <c r="F7" s="9" t="s">
        <v>116</v>
      </c>
      <c r="G7" s="9" t="s">
        <v>116</v>
      </c>
      <c r="H7" s="9" t="s">
        <v>116</v>
      </c>
      <c r="I7" s="9" t="s">
        <v>116</v>
      </c>
      <c r="J7" s="9">
        <v>2</v>
      </c>
      <c r="K7" s="9">
        <v>3</v>
      </c>
      <c r="L7" s="9" t="s">
        <v>116</v>
      </c>
      <c r="M7" s="9" t="s">
        <v>116</v>
      </c>
      <c r="N7" s="9">
        <v>1</v>
      </c>
      <c r="O7" s="9">
        <v>1</v>
      </c>
      <c r="P7" s="9" t="s">
        <v>116</v>
      </c>
      <c r="Q7" s="9" t="s">
        <v>116</v>
      </c>
      <c r="R7" s="9">
        <v>2</v>
      </c>
      <c r="S7" s="9" t="s">
        <v>116</v>
      </c>
      <c r="T7" s="9">
        <v>1</v>
      </c>
      <c r="U7" s="9">
        <v>2</v>
      </c>
      <c r="V7" s="9" t="s">
        <v>116</v>
      </c>
      <c r="W7" s="72">
        <f t="shared" si="0"/>
        <v>12</v>
      </c>
    </row>
    <row r="8" spans="1:23" x14ac:dyDescent="0.35">
      <c r="A8" s="77" t="s">
        <v>118</v>
      </c>
      <c r="B8" s="9" t="s">
        <v>116</v>
      </c>
      <c r="C8" s="9" t="s">
        <v>116</v>
      </c>
      <c r="D8" s="9" t="s">
        <v>116</v>
      </c>
      <c r="E8" s="9" t="s">
        <v>116</v>
      </c>
      <c r="F8" s="9" t="s">
        <v>116</v>
      </c>
      <c r="G8" s="9">
        <v>1</v>
      </c>
      <c r="H8" s="9" t="s">
        <v>116</v>
      </c>
      <c r="I8" s="9" t="s">
        <v>116</v>
      </c>
      <c r="J8" s="9" t="s">
        <v>116</v>
      </c>
      <c r="K8" s="9" t="s">
        <v>116</v>
      </c>
      <c r="L8" s="9" t="s">
        <v>116</v>
      </c>
      <c r="M8" s="9" t="s">
        <v>116</v>
      </c>
      <c r="N8" s="9" t="s">
        <v>116</v>
      </c>
      <c r="O8" s="9" t="s">
        <v>116</v>
      </c>
      <c r="P8" s="9" t="s">
        <v>116</v>
      </c>
      <c r="Q8" s="9">
        <v>1</v>
      </c>
      <c r="R8" s="9" t="s">
        <v>116</v>
      </c>
      <c r="S8" s="9" t="s">
        <v>116</v>
      </c>
      <c r="T8" s="9" t="s">
        <v>116</v>
      </c>
      <c r="U8" s="9">
        <v>3</v>
      </c>
      <c r="V8" s="9" t="s">
        <v>116</v>
      </c>
      <c r="W8" s="72">
        <f t="shared" si="0"/>
        <v>5</v>
      </c>
    </row>
    <row r="9" spans="1:23" x14ac:dyDescent="0.35">
      <c r="A9" s="77" t="s">
        <v>81</v>
      </c>
      <c r="B9" s="9" t="s">
        <v>116</v>
      </c>
      <c r="C9" s="9">
        <v>1</v>
      </c>
      <c r="D9" s="9">
        <v>4</v>
      </c>
      <c r="E9" s="9" t="s">
        <v>116</v>
      </c>
      <c r="F9" s="9" t="s">
        <v>116</v>
      </c>
      <c r="G9" s="9">
        <v>3</v>
      </c>
      <c r="H9" s="9" t="s">
        <v>116</v>
      </c>
      <c r="I9" s="9">
        <v>1</v>
      </c>
      <c r="J9" s="9">
        <v>4</v>
      </c>
      <c r="K9" s="9">
        <v>2</v>
      </c>
      <c r="L9" s="9" t="s">
        <v>116</v>
      </c>
      <c r="M9" s="9">
        <v>4</v>
      </c>
      <c r="N9" s="9">
        <v>12</v>
      </c>
      <c r="O9" s="9">
        <v>1</v>
      </c>
      <c r="P9" s="9" t="s">
        <v>116</v>
      </c>
      <c r="Q9" s="9" t="s">
        <v>116</v>
      </c>
      <c r="R9" s="9">
        <v>6</v>
      </c>
      <c r="S9" s="9">
        <v>1</v>
      </c>
      <c r="T9" s="9">
        <v>1</v>
      </c>
      <c r="U9" s="9">
        <v>16</v>
      </c>
      <c r="V9" s="9" t="s">
        <v>116</v>
      </c>
      <c r="W9" s="72">
        <f t="shared" si="0"/>
        <v>56</v>
      </c>
    </row>
    <row r="10" spans="1:23" x14ac:dyDescent="0.35">
      <c r="A10" s="78" t="s">
        <v>82</v>
      </c>
      <c r="B10" s="9" t="s">
        <v>116</v>
      </c>
      <c r="C10" s="9" t="s">
        <v>116</v>
      </c>
      <c r="D10" s="9" t="s">
        <v>116</v>
      </c>
      <c r="E10" s="9" t="s">
        <v>116</v>
      </c>
      <c r="F10" s="9" t="s">
        <v>116</v>
      </c>
      <c r="G10" s="9">
        <v>2</v>
      </c>
      <c r="H10" s="9" t="s">
        <v>116</v>
      </c>
      <c r="I10" s="9" t="s">
        <v>116</v>
      </c>
      <c r="J10" s="9">
        <v>1</v>
      </c>
      <c r="K10" s="9">
        <v>1</v>
      </c>
      <c r="L10" s="9" t="s">
        <v>116</v>
      </c>
      <c r="M10" s="9" t="s">
        <v>116</v>
      </c>
      <c r="N10" s="9">
        <v>3</v>
      </c>
      <c r="O10" s="9" t="s">
        <v>116</v>
      </c>
      <c r="P10" s="9" t="s">
        <v>116</v>
      </c>
      <c r="Q10" s="9" t="s">
        <v>116</v>
      </c>
      <c r="R10" s="9">
        <v>1</v>
      </c>
      <c r="S10" s="9" t="s">
        <v>116</v>
      </c>
      <c r="T10" s="9" t="s">
        <v>116</v>
      </c>
      <c r="U10" s="9" t="s">
        <v>116</v>
      </c>
      <c r="V10" s="9" t="s">
        <v>116</v>
      </c>
      <c r="W10" s="72">
        <f t="shared" si="0"/>
        <v>8</v>
      </c>
    </row>
    <row r="11" spans="1:23" x14ac:dyDescent="0.35">
      <c r="A11" s="78" t="s">
        <v>83</v>
      </c>
      <c r="B11" s="9" t="s">
        <v>116</v>
      </c>
      <c r="C11" s="9">
        <v>1</v>
      </c>
      <c r="D11" s="9">
        <v>13</v>
      </c>
      <c r="E11" s="9" t="s">
        <v>116</v>
      </c>
      <c r="F11" s="9" t="s">
        <v>116</v>
      </c>
      <c r="G11" s="9">
        <v>5</v>
      </c>
      <c r="H11" s="9" t="s">
        <v>116</v>
      </c>
      <c r="I11" s="9" t="s">
        <v>116</v>
      </c>
      <c r="J11" s="9">
        <v>14</v>
      </c>
      <c r="K11" s="9">
        <v>14</v>
      </c>
      <c r="L11" s="9">
        <v>2</v>
      </c>
      <c r="M11" s="9">
        <v>7</v>
      </c>
      <c r="N11" s="9">
        <v>18</v>
      </c>
      <c r="O11" s="9">
        <v>4</v>
      </c>
      <c r="P11" s="9" t="s">
        <v>116</v>
      </c>
      <c r="Q11" s="9">
        <v>3</v>
      </c>
      <c r="R11" s="9">
        <v>21</v>
      </c>
      <c r="S11" s="9" t="s">
        <v>116</v>
      </c>
      <c r="T11" s="9">
        <f>8+3</f>
        <v>11</v>
      </c>
      <c r="U11" s="9">
        <v>48</v>
      </c>
      <c r="V11" s="9">
        <v>52</v>
      </c>
      <c r="W11" s="72">
        <f t="shared" si="0"/>
        <v>213</v>
      </c>
    </row>
    <row r="12" spans="1:23" x14ac:dyDescent="0.35">
      <c r="A12" s="77" t="s">
        <v>84</v>
      </c>
      <c r="B12" s="9" t="s">
        <v>116</v>
      </c>
      <c r="C12" s="9">
        <v>1</v>
      </c>
      <c r="D12" s="9">
        <v>4</v>
      </c>
      <c r="E12" s="9" t="s">
        <v>116</v>
      </c>
      <c r="F12" s="9" t="s">
        <v>116</v>
      </c>
      <c r="G12" s="9">
        <v>3</v>
      </c>
      <c r="H12" s="9">
        <v>1</v>
      </c>
      <c r="I12" s="9">
        <v>2</v>
      </c>
      <c r="J12" s="9">
        <v>4</v>
      </c>
      <c r="K12" s="9">
        <v>3</v>
      </c>
      <c r="L12" s="9">
        <v>4</v>
      </c>
      <c r="M12" s="9">
        <v>7</v>
      </c>
      <c r="N12" s="9">
        <v>12</v>
      </c>
      <c r="O12" s="9">
        <v>1</v>
      </c>
      <c r="P12" s="9" t="s">
        <v>116</v>
      </c>
      <c r="Q12" s="9" t="s">
        <v>116</v>
      </c>
      <c r="R12" s="9">
        <v>1</v>
      </c>
      <c r="S12" s="9">
        <v>1</v>
      </c>
      <c r="T12" s="9" t="s">
        <v>116</v>
      </c>
      <c r="U12" s="9">
        <v>10</v>
      </c>
      <c r="V12" s="9" t="s">
        <v>116</v>
      </c>
      <c r="W12" s="72">
        <f t="shared" si="0"/>
        <v>54</v>
      </c>
    </row>
    <row r="13" spans="1:23" x14ac:dyDescent="0.35">
      <c r="A13" s="77" t="s">
        <v>85</v>
      </c>
      <c r="B13" s="9" t="s">
        <v>116</v>
      </c>
      <c r="C13" s="9" t="s">
        <v>116</v>
      </c>
      <c r="D13" s="9" t="s">
        <v>116</v>
      </c>
      <c r="E13" s="9" t="s">
        <v>116</v>
      </c>
      <c r="F13" s="9" t="s">
        <v>116</v>
      </c>
      <c r="G13" s="9" t="s">
        <v>116</v>
      </c>
      <c r="H13" s="9">
        <v>1</v>
      </c>
      <c r="I13" s="9" t="s">
        <v>116</v>
      </c>
      <c r="J13" s="9">
        <v>1</v>
      </c>
      <c r="K13" s="9" t="s">
        <v>116</v>
      </c>
      <c r="L13" s="9">
        <v>1</v>
      </c>
      <c r="M13" s="9">
        <v>1</v>
      </c>
      <c r="N13" s="9">
        <v>1</v>
      </c>
      <c r="O13" s="9">
        <v>1</v>
      </c>
      <c r="P13" s="9" t="s">
        <v>116</v>
      </c>
      <c r="Q13" s="9" t="s">
        <v>116</v>
      </c>
      <c r="R13" s="9">
        <v>1</v>
      </c>
      <c r="S13" s="9" t="s">
        <v>116</v>
      </c>
      <c r="T13" s="9" t="s">
        <v>116</v>
      </c>
      <c r="U13" s="9">
        <v>7</v>
      </c>
      <c r="V13" s="9" t="s">
        <v>116</v>
      </c>
      <c r="W13" s="72">
        <f t="shared" si="0"/>
        <v>14</v>
      </c>
    </row>
    <row r="14" spans="1:23" x14ac:dyDescent="0.35">
      <c r="A14" s="77" t="s">
        <v>86</v>
      </c>
      <c r="B14" s="9" t="s">
        <v>116</v>
      </c>
      <c r="C14" s="9" t="s">
        <v>116</v>
      </c>
      <c r="D14" s="9">
        <v>3</v>
      </c>
      <c r="E14" s="9" t="s">
        <v>116</v>
      </c>
      <c r="F14" s="9" t="s">
        <v>116</v>
      </c>
      <c r="G14" s="9">
        <v>5</v>
      </c>
      <c r="H14" s="9" t="s">
        <v>116</v>
      </c>
      <c r="I14" s="9" t="s">
        <v>116</v>
      </c>
      <c r="J14" s="9">
        <v>2</v>
      </c>
      <c r="K14" s="9">
        <v>5</v>
      </c>
      <c r="L14" s="9">
        <v>4</v>
      </c>
      <c r="M14" s="9">
        <v>5</v>
      </c>
      <c r="N14" s="9">
        <v>4</v>
      </c>
      <c r="O14" s="9">
        <v>4</v>
      </c>
      <c r="P14" s="9">
        <v>1</v>
      </c>
      <c r="Q14" s="9" t="s">
        <v>116</v>
      </c>
      <c r="R14" s="9">
        <v>2</v>
      </c>
      <c r="S14" s="9" t="s">
        <v>116</v>
      </c>
      <c r="T14" s="9">
        <v>3</v>
      </c>
      <c r="U14" s="9">
        <v>11</v>
      </c>
      <c r="V14" s="9" t="s">
        <v>116</v>
      </c>
      <c r="W14" s="72">
        <f t="shared" si="0"/>
        <v>49</v>
      </c>
    </row>
    <row r="15" spans="1:23" x14ac:dyDescent="0.35">
      <c r="A15" s="77" t="s">
        <v>87</v>
      </c>
      <c r="B15" s="9" t="s">
        <v>116</v>
      </c>
      <c r="C15" s="9" t="s">
        <v>116</v>
      </c>
      <c r="D15" s="9">
        <v>6</v>
      </c>
      <c r="E15" s="9">
        <v>1</v>
      </c>
      <c r="F15" s="9" t="s">
        <v>116</v>
      </c>
      <c r="G15" s="9">
        <v>1</v>
      </c>
      <c r="H15" s="9" t="s">
        <v>116</v>
      </c>
      <c r="I15" s="9" t="s">
        <v>116</v>
      </c>
      <c r="J15" s="9" t="s">
        <v>116</v>
      </c>
      <c r="K15" s="9">
        <v>4</v>
      </c>
      <c r="L15" s="9">
        <v>2</v>
      </c>
      <c r="M15" s="9">
        <v>7</v>
      </c>
      <c r="N15" s="9">
        <v>5</v>
      </c>
      <c r="O15" s="9">
        <v>2</v>
      </c>
      <c r="P15" s="9">
        <v>1</v>
      </c>
      <c r="Q15" s="9" t="s">
        <v>116</v>
      </c>
      <c r="R15" s="9">
        <v>5</v>
      </c>
      <c r="S15" s="9">
        <v>4</v>
      </c>
      <c r="T15" s="9">
        <v>1</v>
      </c>
      <c r="U15" s="9">
        <v>3</v>
      </c>
      <c r="V15" s="9" t="s">
        <v>116</v>
      </c>
      <c r="W15" s="72">
        <f t="shared" si="0"/>
        <v>42</v>
      </c>
    </row>
    <row r="16" spans="1:23" x14ac:dyDescent="0.35">
      <c r="A16" s="77" t="s">
        <v>88</v>
      </c>
      <c r="B16" s="9" t="s">
        <v>116</v>
      </c>
      <c r="C16" s="9" t="s">
        <v>116</v>
      </c>
      <c r="D16" s="9">
        <v>5</v>
      </c>
      <c r="E16" s="9" t="s">
        <v>116</v>
      </c>
      <c r="F16" s="9" t="s">
        <v>116</v>
      </c>
      <c r="G16" s="9">
        <v>1</v>
      </c>
      <c r="H16" s="9">
        <v>1</v>
      </c>
      <c r="I16" s="9">
        <v>1</v>
      </c>
      <c r="J16" s="9">
        <v>4</v>
      </c>
      <c r="K16" s="9">
        <v>7</v>
      </c>
      <c r="L16" s="9">
        <v>4</v>
      </c>
      <c r="M16" s="9">
        <v>4</v>
      </c>
      <c r="N16" s="9">
        <v>7</v>
      </c>
      <c r="O16" s="9">
        <v>1</v>
      </c>
      <c r="P16" s="9">
        <v>1</v>
      </c>
      <c r="Q16" s="9" t="s">
        <v>116</v>
      </c>
      <c r="R16" s="9">
        <v>1</v>
      </c>
      <c r="S16" s="9" t="s">
        <v>116</v>
      </c>
      <c r="T16" s="9" t="s">
        <v>116</v>
      </c>
      <c r="U16" s="9">
        <v>11</v>
      </c>
      <c r="V16" s="9" t="s">
        <v>116</v>
      </c>
      <c r="W16" s="72">
        <f t="shared" si="0"/>
        <v>48</v>
      </c>
    </row>
    <row r="17" spans="1:23" x14ac:dyDescent="0.35">
      <c r="A17" s="77" t="s">
        <v>89</v>
      </c>
      <c r="B17" s="9" t="s">
        <v>116</v>
      </c>
      <c r="C17" s="9" t="s">
        <v>116</v>
      </c>
      <c r="D17" s="9">
        <v>1</v>
      </c>
      <c r="E17" s="9" t="s">
        <v>116</v>
      </c>
      <c r="F17" s="9" t="s">
        <v>116</v>
      </c>
      <c r="G17" s="9" t="s">
        <v>116</v>
      </c>
      <c r="H17" s="9" t="s">
        <v>116</v>
      </c>
      <c r="I17" s="9" t="s">
        <v>116</v>
      </c>
      <c r="J17" s="9">
        <v>1</v>
      </c>
      <c r="K17" s="9">
        <v>1</v>
      </c>
      <c r="L17" s="9">
        <v>1</v>
      </c>
      <c r="M17" s="9" t="s">
        <v>116</v>
      </c>
      <c r="N17" s="9">
        <v>1</v>
      </c>
      <c r="O17" s="9">
        <v>1</v>
      </c>
      <c r="P17" s="9" t="s">
        <v>116</v>
      </c>
      <c r="Q17" s="9" t="s">
        <v>116</v>
      </c>
      <c r="R17" s="9">
        <v>1</v>
      </c>
      <c r="S17" s="9" t="s">
        <v>116</v>
      </c>
      <c r="T17" s="9" t="s">
        <v>116</v>
      </c>
      <c r="U17" s="9">
        <v>4</v>
      </c>
      <c r="V17" s="9" t="s">
        <v>116</v>
      </c>
      <c r="W17" s="72">
        <f t="shared" si="0"/>
        <v>11</v>
      </c>
    </row>
    <row r="18" spans="1:23" x14ac:dyDescent="0.35">
      <c r="A18" s="77" t="s">
        <v>90</v>
      </c>
      <c r="B18" s="9" t="s">
        <v>116</v>
      </c>
      <c r="C18" s="9" t="s">
        <v>116</v>
      </c>
      <c r="D18" s="9" t="s">
        <v>116</v>
      </c>
      <c r="E18" s="9" t="s">
        <v>116</v>
      </c>
      <c r="F18" s="9" t="s">
        <v>116</v>
      </c>
      <c r="G18" s="9" t="s">
        <v>116</v>
      </c>
      <c r="H18" s="9" t="s">
        <v>116</v>
      </c>
      <c r="I18" s="9" t="s">
        <v>116</v>
      </c>
      <c r="J18" s="9" t="s">
        <v>116</v>
      </c>
      <c r="K18" s="9" t="s">
        <v>116</v>
      </c>
      <c r="L18" s="9" t="s">
        <v>116</v>
      </c>
      <c r="M18" s="9" t="s">
        <v>116</v>
      </c>
      <c r="N18" s="9" t="s">
        <v>116</v>
      </c>
      <c r="O18" s="9" t="s">
        <v>116</v>
      </c>
      <c r="P18" s="9" t="s">
        <v>116</v>
      </c>
      <c r="Q18" s="9" t="s">
        <v>116</v>
      </c>
      <c r="R18" s="9" t="s">
        <v>116</v>
      </c>
      <c r="S18" s="9" t="s">
        <v>116</v>
      </c>
      <c r="T18" s="9" t="s">
        <v>116</v>
      </c>
      <c r="U18" s="9" t="s">
        <v>116</v>
      </c>
      <c r="V18" s="9">
        <v>12</v>
      </c>
      <c r="W18" s="72">
        <f t="shared" si="0"/>
        <v>12</v>
      </c>
    </row>
    <row r="19" spans="1:23" x14ac:dyDescent="0.35">
      <c r="A19" s="78" t="s">
        <v>91</v>
      </c>
      <c r="B19" s="9" t="s">
        <v>116</v>
      </c>
      <c r="C19" s="9" t="s">
        <v>116</v>
      </c>
      <c r="D19" s="9">
        <v>6</v>
      </c>
      <c r="E19" s="9">
        <v>2</v>
      </c>
      <c r="F19" s="9" t="s">
        <v>116</v>
      </c>
      <c r="G19" s="9">
        <v>6</v>
      </c>
      <c r="H19" s="9" t="s">
        <v>116</v>
      </c>
      <c r="I19" s="9">
        <v>1</v>
      </c>
      <c r="J19" s="9" t="s">
        <v>116</v>
      </c>
      <c r="K19" s="9">
        <v>10</v>
      </c>
      <c r="L19" s="9">
        <v>2</v>
      </c>
      <c r="M19" s="9">
        <v>11</v>
      </c>
      <c r="N19" s="9">
        <v>4</v>
      </c>
      <c r="O19" s="9">
        <v>3</v>
      </c>
      <c r="P19" s="9">
        <v>2</v>
      </c>
      <c r="Q19" s="9" t="s">
        <v>116</v>
      </c>
      <c r="R19" s="9">
        <v>1</v>
      </c>
      <c r="S19" s="9" t="s">
        <v>116</v>
      </c>
      <c r="T19" s="9">
        <v>1</v>
      </c>
      <c r="U19" s="9">
        <v>4</v>
      </c>
      <c r="V19" s="9" t="s">
        <v>116</v>
      </c>
      <c r="W19" s="72">
        <f t="shared" ref="W19" si="1">SUM(B19:V19)</f>
        <v>53</v>
      </c>
    </row>
    <row r="20" spans="1:23" x14ac:dyDescent="0.35">
      <c r="A20" s="79" t="s">
        <v>11</v>
      </c>
      <c r="B20" s="10">
        <f t="shared" ref="B20:W20" si="2">SUM(B17:B19)</f>
        <v>0</v>
      </c>
      <c r="C20" s="10">
        <f t="shared" si="2"/>
        <v>0</v>
      </c>
      <c r="D20" s="10">
        <f t="shared" si="2"/>
        <v>7</v>
      </c>
      <c r="E20" s="10">
        <f t="shared" si="2"/>
        <v>2</v>
      </c>
      <c r="F20" s="10">
        <f t="shared" si="2"/>
        <v>0</v>
      </c>
      <c r="G20" s="10">
        <f t="shared" si="2"/>
        <v>6</v>
      </c>
      <c r="H20" s="10">
        <f t="shared" si="2"/>
        <v>0</v>
      </c>
      <c r="I20" s="10">
        <f t="shared" si="2"/>
        <v>1</v>
      </c>
      <c r="J20" s="10">
        <f t="shared" si="2"/>
        <v>1</v>
      </c>
      <c r="K20" s="10">
        <f t="shared" si="2"/>
        <v>11</v>
      </c>
      <c r="L20" s="10">
        <f t="shared" si="2"/>
        <v>3</v>
      </c>
      <c r="M20" s="10">
        <f t="shared" si="2"/>
        <v>11</v>
      </c>
      <c r="N20" s="10">
        <f t="shared" si="2"/>
        <v>5</v>
      </c>
      <c r="O20" s="10">
        <f t="shared" si="2"/>
        <v>4</v>
      </c>
      <c r="P20" s="10">
        <f t="shared" si="2"/>
        <v>2</v>
      </c>
      <c r="Q20" s="10">
        <f t="shared" si="2"/>
        <v>0</v>
      </c>
      <c r="R20" s="10">
        <f t="shared" si="2"/>
        <v>2</v>
      </c>
      <c r="S20" s="10">
        <f t="shared" si="2"/>
        <v>0</v>
      </c>
      <c r="T20" s="10">
        <f t="shared" si="2"/>
        <v>1</v>
      </c>
      <c r="U20" s="10">
        <f t="shared" si="2"/>
        <v>8</v>
      </c>
      <c r="V20" s="10">
        <f t="shared" si="2"/>
        <v>12</v>
      </c>
      <c r="W20" s="73">
        <f t="shared" si="2"/>
        <v>76</v>
      </c>
    </row>
    <row r="22" spans="1:23" x14ac:dyDescent="0.35">
      <c r="A22" s="74" t="s">
        <v>119</v>
      </c>
      <c r="B22" s="75"/>
      <c r="C22" s="75"/>
      <c r="D22" s="75"/>
      <c r="E22" s="75"/>
      <c r="F22" s="75"/>
      <c r="G22" s="75"/>
      <c r="H22" s="75"/>
      <c r="I22" s="76"/>
    </row>
    <row r="23" spans="1:23" x14ac:dyDescent="0.35">
      <c r="A23" s="11" t="s">
        <v>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14CA4-B4FA-4031-B9D2-B6C0D6ADF6FC}">
  <dimension ref="A1:E29"/>
  <sheetViews>
    <sheetView zoomScale="60" zoomScaleNormal="60" workbookViewId="0">
      <selection activeCell="A2" sqref="A2"/>
    </sheetView>
  </sheetViews>
  <sheetFormatPr defaultColWidth="8.7265625" defaultRowHeight="14.5" x14ac:dyDescent="0.35"/>
  <cols>
    <col min="1" max="1" width="19.54296875" customWidth="1"/>
    <col min="2" max="2" width="19.1796875" customWidth="1"/>
    <col min="3" max="3" width="14.81640625" customWidth="1"/>
    <col min="4" max="4" width="7.453125" bestFit="1" customWidth="1"/>
    <col min="5" max="5" width="9.453125" bestFit="1" customWidth="1"/>
    <col min="6" max="6" width="13.1796875" customWidth="1"/>
    <col min="7" max="7" width="15" customWidth="1"/>
    <col min="8" max="8" width="12.81640625" customWidth="1"/>
  </cols>
  <sheetData>
    <row r="1" spans="1:5" ht="15.5" x14ac:dyDescent="0.35">
      <c r="A1" s="82" t="s">
        <v>120</v>
      </c>
    </row>
    <row r="2" spans="1:5" ht="15.5" x14ac:dyDescent="0.35">
      <c r="A2" s="82"/>
    </row>
    <row r="3" spans="1:5" x14ac:dyDescent="0.35">
      <c r="D3" s="6" t="s">
        <v>121</v>
      </c>
    </row>
    <row r="4" spans="1:5" ht="43.5" x14ac:dyDescent="0.35">
      <c r="A4" s="83"/>
      <c r="B4" s="85" t="s">
        <v>122</v>
      </c>
      <c r="C4" s="85" t="s">
        <v>123</v>
      </c>
      <c r="D4" s="85" t="s">
        <v>124</v>
      </c>
    </row>
    <row r="6" spans="1:5" x14ac:dyDescent="0.35">
      <c r="A6" t="s">
        <v>76</v>
      </c>
      <c r="B6" s="7">
        <v>34000</v>
      </c>
      <c r="C6" s="7">
        <v>12400</v>
      </c>
      <c r="D6" s="96">
        <v>-63.5</v>
      </c>
      <c r="E6" s="19"/>
    </row>
    <row r="7" spans="1:5" x14ac:dyDescent="0.35">
      <c r="A7" t="s">
        <v>125</v>
      </c>
      <c r="B7" s="7"/>
      <c r="C7" s="7"/>
      <c r="D7" s="95"/>
      <c r="E7" s="19"/>
    </row>
    <row r="8" spans="1:5" x14ac:dyDescent="0.35">
      <c r="A8" t="s">
        <v>77</v>
      </c>
      <c r="B8" s="7">
        <v>40800</v>
      </c>
      <c r="C8" s="7">
        <v>7300</v>
      </c>
      <c r="D8" s="96">
        <v>-82.1</v>
      </c>
      <c r="E8" s="19"/>
    </row>
    <row r="9" spans="1:5" x14ac:dyDescent="0.35">
      <c r="A9" t="s">
        <v>78</v>
      </c>
      <c r="B9" s="7">
        <v>2740</v>
      </c>
      <c r="C9" s="7">
        <v>2740</v>
      </c>
      <c r="D9" s="96">
        <v>0</v>
      </c>
      <c r="E9" s="19"/>
    </row>
    <row r="10" spans="1:5" x14ac:dyDescent="0.35">
      <c r="A10" t="s">
        <v>117</v>
      </c>
      <c r="B10" s="8" t="s">
        <v>116</v>
      </c>
      <c r="C10" s="8" t="s">
        <v>116</v>
      </c>
      <c r="D10" s="97" t="s">
        <v>116</v>
      </c>
      <c r="E10" s="19"/>
    </row>
    <row r="11" spans="1:5" x14ac:dyDescent="0.35">
      <c r="A11" t="s">
        <v>118</v>
      </c>
      <c r="B11" s="8" t="s">
        <v>116</v>
      </c>
      <c r="C11" s="8" t="s">
        <v>116</v>
      </c>
      <c r="D11" s="97" t="s">
        <v>116</v>
      </c>
      <c r="E11" s="19"/>
    </row>
    <row r="12" spans="1:5" x14ac:dyDescent="0.35">
      <c r="A12" t="s">
        <v>81</v>
      </c>
      <c r="B12" s="7">
        <v>36873.800000000003</v>
      </c>
      <c r="C12" s="7">
        <v>15865</v>
      </c>
      <c r="D12" s="96">
        <v>-57</v>
      </c>
      <c r="E12" s="19"/>
    </row>
    <row r="13" spans="1:5" x14ac:dyDescent="0.35">
      <c r="A13" t="s">
        <v>82</v>
      </c>
      <c r="B13" s="7"/>
      <c r="C13" s="7"/>
      <c r="D13" s="95"/>
      <c r="E13" s="19"/>
    </row>
    <row r="14" spans="1:5" x14ac:dyDescent="0.35">
      <c r="A14" t="s">
        <v>83</v>
      </c>
      <c r="B14" s="7">
        <v>8436.7999999999993</v>
      </c>
      <c r="C14" s="7">
        <v>2836.8</v>
      </c>
      <c r="D14" s="96">
        <v>-66.400000000000006</v>
      </c>
      <c r="E14" s="19"/>
    </row>
    <row r="15" spans="1:5" x14ac:dyDescent="0.35">
      <c r="A15" t="s">
        <v>84</v>
      </c>
      <c r="B15" s="7">
        <v>38000</v>
      </c>
      <c r="C15" s="7">
        <v>14066.5</v>
      </c>
      <c r="D15" s="96">
        <v>-63</v>
      </c>
      <c r="E15" s="19"/>
    </row>
    <row r="16" spans="1:5" x14ac:dyDescent="0.35">
      <c r="A16" t="s">
        <v>85</v>
      </c>
      <c r="B16" s="7">
        <v>19300</v>
      </c>
      <c r="C16" s="7">
        <v>2677</v>
      </c>
      <c r="D16" s="96">
        <v>-86.1</v>
      </c>
      <c r="E16" s="19"/>
    </row>
    <row r="17" spans="1:5" x14ac:dyDescent="0.35">
      <c r="A17" t="s">
        <v>86</v>
      </c>
      <c r="B17" s="7">
        <v>5000</v>
      </c>
      <c r="C17" s="7">
        <v>5000</v>
      </c>
      <c r="D17" s="96">
        <v>0</v>
      </c>
      <c r="E17" s="19"/>
    </row>
    <row r="18" spans="1:5" x14ac:dyDescent="0.35">
      <c r="A18" t="s">
        <v>126</v>
      </c>
      <c r="B18" s="7">
        <v>12671.6</v>
      </c>
      <c r="C18" s="7">
        <v>4301.8999999999996</v>
      </c>
      <c r="D18" s="96">
        <v>-66.099999999999994</v>
      </c>
      <c r="E18" s="19"/>
    </row>
    <row r="19" spans="1:5" x14ac:dyDescent="0.35">
      <c r="A19" t="s">
        <v>127</v>
      </c>
      <c r="B19" s="7">
        <f>5150000/1000</f>
        <v>5150</v>
      </c>
      <c r="C19" s="7">
        <f>4000000/1000</f>
        <v>4000</v>
      </c>
      <c r="D19" s="96">
        <v>-22.3</v>
      </c>
      <c r="E19" s="19"/>
    </row>
    <row r="20" spans="1:5" x14ac:dyDescent="0.35">
      <c r="A20" t="s">
        <v>128</v>
      </c>
      <c r="B20" s="7">
        <v>8000</v>
      </c>
      <c r="C20" s="7">
        <v>1875</v>
      </c>
      <c r="D20" s="96">
        <v>-76.599999999999994</v>
      </c>
      <c r="E20" s="19"/>
    </row>
    <row r="21" spans="1:5" x14ac:dyDescent="0.35">
      <c r="A21" t="s">
        <v>87</v>
      </c>
      <c r="B21" s="7">
        <v>14000</v>
      </c>
      <c r="C21" s="7">
        <v>10000</v>
      </c>
      <c r="D21" s="96">
        <v>-28.6</v>
      </c>
      <c r="E21" s="19"/>
    </row>
    <row r="22" spans="1:5" x14ac:dyDescent="0.35">
      <c r="A22" t="s">
        <v>88</v>
      </c>
      <c r="B22" s="7">
        <v>33000</v>
      </c>
      <c r="C22" s="7">
        <v>11000</v>
      </c>
      <c r="D22" s="96">
        <v>-66.7</v>
      </c>
      <c r="E22" s="19"/>
    </row>
    <row r="23" spans="1:5" x14ac:dyDescent="0.35">
      <c r="A23" t="s">
        <v>89</v>
      </c>
      <c r="B23" s="8">
        <v>3801.7</v>
      </c>
      <c r="C23" s="7">
        <v>2447.3000000000002</v>
      </c>
      <c r="D23" s="96">
        <v>-35.6</v>
      </c>
      <c r="E23" s="19"/>
    </row>
    <row r="24" spans="1:5" x14ac:dyDescent="0.35">
      <c r="A24" t="s">
        <v>90</v>
      </c>
      <c r="B24" s="7">
        <v>18347.099999999999</v>
      </c>
      <c r="C24" s="7">
        <v>5685.9</v>
      </c>
      <c r="D24" s="96">
        <v>-69</v>
      </c>
      <c r="E24" s="19"/>
    </row>
    <row r="25" spans="1:5" x14ac:dyDescent="0.35">
      <c r="A25" t="s">
        <v>91</v>
      </c>
      <c r="B25" s="7">
        <v>7000</v>
      </c>
      <c r="C25" s="7">
        <v>3000</v>
      </c>
      <c r="D25" s="96">
        <v>-57.1</v>
      </c>
      <c r="E25" s="19"/>
    </row>
    <row r="26" spans="1:5" x14ac:dyDescent="0.35">
      <c r="A26" t="s">
        <v>129</v>
      </c>
      <c r="B26" s="7">
        <v>16000</v>
      </c>
      <c r="C26" s="7">
        <v>5500</v>
      </c>
      <c r="D26" s="96">
        <v>-65.599999999999994</v>
      </c>
      <c r="E26" s="19"/>
    </row>
    <row r="27" spans="1:5" s="1" customFormat="1" x14ac:dyDescent="0.35">
      <c r="A27" s="69" t="s">
        <v>130</v>
      </c>
      <c r="B27" s="84">
        <v>299319.3</v>
      </c>
      <c r="C27" s="84">
        <v>110695.4</v>
      </c>
      <c r="D27" s="98">
        <v>-63</v>
      </c>
      <c r="E27" s="19"/>
    </row>
    <row r="28" spans="1:5" x14ac:dyDescent="0.35">
      <c r="D28" s="4"/>
    </row>
    <row r="29" spans="1:5" x14ac:dyDescent="0.35">
      <c r="A29" t="s">
        <v>131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EBC72-7F65-4797-88B3-6E4A50FBBD36}">
  <dimension ref="A1:B25"/>
  <sheetViews>
    <sheetView zoomScale="70" zoomScaleNormal="70" workbookViewId="0">
      <selection activeCell="A2" sqref="A2"/>
    </sheetView>
  </sheetViews>
  <sheetFormatPr defaultColWidth="8.7265625" defaultRowHeight="14.5" x14ac:dyDescent="0.35"/>
  <sheetData>
    <row r="1" spans="1:1" ht="15.5" x14ac:dyDescent="0.35">
      <c r="A1" s="82" t="s">
        <v>132</v>
      </c>
    </row>
    <row r="25" spans="2:2" x14ac:dyDescent="0.35">
      <c r="B25" t="s">
        <v>133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A71D7-550F-4CCA-A5F0-94A2386950EE}">
  <dimension ref="B1:B26"/>
  <sheetViews>
    <sheetView zoomScale="70" zoomScaleNormal="70" workbookViewId="0">
      <selection activeCell="B2" sqref="B2"/>
    </sheetView>
  </sheetViews>
  <sheetFormatPr defaultColWidth="8.7265625" defaultRowHeight="14.5" x14ac:dyDescent="0.35"/>
  <sheetData>
    <row r="1" spans="2:2" ht="15.5" x14ac:dyDescent="0.35">
      <c r="B1" s="82" t="s">
        <v>134</v>
      </c>
    </row>
    <row r="26" spans="2:2" x14ac:dyDescent="0.35">
      <c r="B26" t="s">
        <v>133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DFAD5-ABA9-49E4-B58E-B9BB5BCBCF96}">
  <dimension ref="A1:O23"/>
  <sheetViews>
    <sheetView zoomScale="70" zoomScaleNormal="70" workbookViewId="0">
      <selection activeCell="A2" sqref="A2"/>
    </sheetView>
  </sheetViews>
  <sheetFormatPr defaultColWidth="8.7265625" defaultRowHeight="14.5" x14ac:dyDescent="0.35"/>
  <cols>
    <col min="1" max="1" width="11.453125" customWidth="1"/>
    <col min="2" max="2" width="117.81640625" customWidth="1"/>
  </cols>
  <sheetData>
    <row r="1" spans="1:15" x14ac:dyDescent="0.35">
      <c r="A1" t="s">
        <v>135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3" spans="1:15" x14ac:dyDescent="0.35">
      <c r="A3" s="83" t="s">
        <v>136</v>
      </c>
      <c r="B3" s="83" t="s">
        <v>137</v>
      </c>
    </row>
    <row r="5" spans="1:15" x14ac:dyDescent="0.35">
      <c r="A5" s="17">
        <v>2013</v>
      </c>
      <c r="B5" t="s">
        <v>138</v>
      </c>
    </row>
    <row r="6" spans="1:15" x14ac:dyDescent="0.35">
      <c r="A6" s="17">
        <v>2018</v>
      </c>
      <c r="B6" t="s">
        <v>139</v>
      </c>
    </row>
    <row r="7" spans="1:15" x14ac:dyDescent="0.35">
      <c r="A7" s="17">
        <v>2018</v>
      </c>
      <c r="B7" t="s">
        <v>140</v>
      </c>
    </row>
    <row r="8" spans="1:15" x14ac:dyDescent="0.35">
      <c r="A8" s="17">
        <v>2019</v>
      </c>
      <c r="B8" t="s">
        <v>141</v>
      </c>
    </row>
    <row r="9" spans="1:15" x14ac:dyDescent="0.35">
      <c r="A9" s="17">
        <v>2019</v>
      </c>
      <c r="B9" t="s">
        <v>142</v>
      </c>
    </row>
    <row r="10" spans="1:15" x14ac:dyDescent="0.35">
      <c r="A10" s="17">
        <v>2020</v>
      </c>
      <c r="B10" t="s">
        <v>143</v>
      </c>
    </row>
    <row r="11" spans="1:15" x14ac:dyDescent="0.35">
      <c r="A11" s="17">
        <v>2020</v>
      </c>
      <c r="B11" t="s">
        <v>144</v>
      </c>
    </row>
    <row r="12" spans="1:15" x14ac:dyDescent="0.35">
      <c r="A12" s="17">
        <v>2020</v>
      </c>
      <c r="B12" t="s">
        <v>145</v>
      </c>
    </row>
    <row r="13" spans="1:15" x14ac:dyDescent="0.35">
      <c r="A13" s="17">
        <v>2020</v>
      </c>
      <c r="B13" t="s">
        <v>146</v>
      </c>
    </row>
    <row r="14" spans="1:15" x14ac:dyDescent="0.35">
      <c r="A14" s="17">
        <v>2020</v>
      </c>
      <c r="B14" t="s">
        <v>147</v>
      </c>
    </row>
    <row r="15" spans="1:15" x14ac:dyDescent="0.35">
      <c r="A15" s="17">
        <v>2021</v>
      </c>
      <c r="B15" t="s">
        <v>148</v>
      </c>
    </row>
    <row r="16" spans="1:15" x14ac:dyDescent="0.35">
      <c r="A16" s="17"/>
      <c r="B16" t="s">
        <v>149</v>
      </c>
    </row>
    <row r="17" spans="1:2" x14ac:dyDescent="0.35">
      <c r="A17" s="17">
        <v>2015</v>
      </c>
      <c r="B17" t="s">
        <v>150</v>
      </c>
    </row>
    <row r="18" spans="1:2" x14ac:dyDescent="0.35">
      <c r="A18" s="17">
        <v>2015</v>
      </c>
      <c r="B18" t="s">
        <v>151</v>
      </c>
    </row>
    <row r="19" spans="1:2" x14ac:dyDescent="0.35">
      <c r="A19" s="17">
        <v>2020</v>
      </c>
      <c r="B19" t="s">
        <v>152</v>
      </c>
    </row>
    <row r="20" spans="1:2" x14ac:dyDescent="0.35">
      <c r="A20" s="17">
        <v>2021</v>
      </c>
      <c r="B20" t="s">
        <v>153</v>
      </c>
    </row>
    <row r="21" spans="1:2" x14ac:dyDescent="0.35">
      <c r="A21" s="86">
        <v>2021</v>
      </c>
      <c r="B21" s="87" t="s">
        <v>154</v>
      </c>
    </row>
    <row r="23" spans="1:2" x14ac:dyDescent="0.35">
      <c r="A23" t="s">
        <v>155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7EF8D-C147-496F-81F8-8CEDD0DC435C}">
  <dimension ref="A3:G34"/>
  <sheetViews>
    <sheetView topLeftCell="F7" zoomScale="70" zoomScaleNormal="70" workbookViewId="0">
      <selection activeCell="G8" sqref="G8"/>
    </sheetView>
  </sheetViews>
  <sheetFormatPr defaultColWidth="8.7265625" defaultRowHeight="14.5" x14ac:dyDescent="0.35"/>
  <cols>
    <col min="1" max="1" width="19.81640625" customWidth="1"/>
    <col min="2" max="2" width="13.1796875" customWidth="1"/>
    <col min="3" max="3" width="12.81640625" customWidth="1"/>
    <col min="4" max="4" width="12.54296875" customWidth="1"/>
    <col min="5" max="5" width="12.1796875" customWidth="1"/>
  </cols>
  <sheetData>
    <row r="3" spans="1:7" ht="15" thickBot="1" x14ac:dyDescent="0.4">
      <c r="A3" s="58" t="s">
        <v>156</v>
      </c>
      <c r="B3" s="58"/>
      <c r="C3" s="58"/>
      <c r="D3" s="58"/>
      <c r="E3" s="58"/>
    </row>
    <row r="4" spans="1:7" ht="52.5" thickBot="1" x14ac:dyDescent="0.4">
      <c r="A4" s="88" t="s">
        <v>94</v>
      </c>
      <c r="B4" s="89" t="s">
        <v>157</v>
      </c>
      <c r="C4" s="89" t="s">
        <v>158</v>
      </c>
      <c r="D4" s="89" t="s">
        <v>159</v>
      </c>
      <c r="E4" s="90" t="s">
        <v>160</v>
      </c>
    </row>
    <row r="5" spans="1:7" ht="15" thickBot="1" x14ac:dyDescent="0.4">
      <c r="A5" s="91" t="s">
        <v>127</v>
      </c>
      <c r="B5" s="92">
        <v>21</v>
      </c>
      <c r="C5" s="92">
        <v>23</v>
      </c>
      <c r="D5" s="92">
        <v>3</v>
      </c>
      <c r="E5" s="92">
        <v>3</v>
      </c>
    </row>
    <row r="6" spans="1:7" ht="15" thickBot="1" x14ac:dyDescent="0.4">
      <c r="A6" s="91" t="s">
        <v>89</v>
      </c>
      <c r="B6" s="92">
        <v>10</v>
      </c>
      <c r="C6" s="92">
        <v>9</v>
      </c>
      <c r="D6" s="92">
        <v>2</v>
      </c>
      <c r="E6" s="92">
        <v>2</v>
      </c>
    </row>
    <row r="7" spans="1:7" ht="15" thickBot="1" x14ac:dyDescent="0.4">
      <c r="A7" s="91" t="s">
        <v>161</v>
      </c>
      <c r="B7" s="92">
        <v>65</v>
      </c>
      <c r="C7" s="92"/>
      <c r="D7" s="92"/>
      <c r="E7" s="92"/>
      <c r="G7" t="s">
        <v>162</v>
      </c>
    </row>
    <row r="8" spans="1:7" ht="15" thickBot="1" x14ac:dyDescent="0.4">
      <c r="A8" s="91" t="s">
        <v>163</v>
      </c>
      <c r="B8" s="92">
        <v>72</v>
      </c>
      <c r="C8" s="92">
        <v>70</v>
      </c>
      <c r="D8" s="92">
        <v>16</v>
      </c>
      <c r="E8" s="92">
        <v>44</v>
      </c>
    </row>
    <row r="9" spans="1:7" ht="15" thickBot="1" x14ac:dyDescent="0.4">
      <c r="A9" s="91" t="s">
        <v>90</v>
      </c>
      <c r="B9" s="92">
        <v>12</v>
      </c>
      <c r="C9" s="92">
        <v>17</v>
      </c>
      <c r="D9" s="92">
        <v>3</v>
      </c>
      <c r="E9" s="92">
        <v>2</v>
      </c>
    </row>
    <row r="10" spans="1:7" ht="15" thickBot="1" x14ac:dyDescent="0.4">
      <c r="A10" s="91" t="s">
        <v>87</v>
      </c>
      <c r="B10" s="92">
        <v>11</v>
      </c>
      <c r="C10" s="92">
        <v>10</v>
      </c>
      <c r="D10" s="92">
        <v>3</v>
      </c>
      <c r="E10" s="92">
        <v>3</v>
      </c>
    </row>
    <row r="11" spans="1:7" ht="15" thickBot="1" x14ac:dyDescent="0.4">
      <c r="A11" s="91" t="s">
        <v>83</v>
      </c>
      <c r="B11" s="92">
        <v>31</v>
      </c>
      <c r="C11" s="92">
        <v>31</v>
      </c>
      <c r="D11" s="92">
        <v>9</v>
      </c>
      <c r="E11" s="92">
        <v>6</v>
      </c>
    </row>
    <row r="12" spans="1:7" ht="15" thickBot="1" x14ac:dyDescent="0.4">
      <c r="A12" s="91" t="s">
        <v>164</v>
      </c>
      <c r="B12" s="92">
        <v>36</v>
      </c>
      <c r="C12" s="92">
        <v>34</v>
      </c>
      <c r="D12" s="92">
        <v>15</v>
      </c>
      <c r="E12" s="92">
        <v>8</v>
      </c>
    </row>
    <row r="13" spans="1:7" ht="15" thickBot="1" x14ac:dyDescent="0.4">
      <c r="A13" s="91" t="s">
        <v>126</v>
      </c>
      <c r="B13" s="92">
        <v>12</v>
      </c>
      <c r="C13" s="92">
        <v>11</v>
      </c>
      <c r="D13" s="92">
        <v>3</v>
      </c>
      <c r="E13" s="92">
        <v>3</v>
      </c>
    </row>
    <row r="14" spans="1:7" ht="15" thickBot="1" x14ac:dyDescent="0.4">
      <c r="A14" s="91" t="s">
        <v>78</v>
      </c>
      <c r="B14" s="92">
        <v>30</v>
      </c>
      <c r="C14" s="92">
        <v>25</v>
      </c>
      <c r="D14" s="92">
        <v>7</v>
      </c>
      <c r="E14" s="92">
        <v>10</v>
      </c>
    </row>
    <row r="15" spans="1:7" ht="15" thickBot="1" x14ac:dyDescent="0.4">
      <c r="A15" s="91" t="s">
        <v>77</v>
      </c>
      <c r="B15" s="92">
        <v>38</v>
      </c>
      <c r="C15" s="92">
        <v>36</v>
      </c>
      <c r="D15" s="92">
        <v>17</v>
      </c>
      <c r="E15" s="92">
        <v>10</v>
      </c>
    </row>
    <row r="16" spans="1:7" ht="15" thickBot="1" x14ac:dyDescent="0.4">
      <c r="A16" s="91" t="s">
        <v>86</v>
      </c>
      <c r="B16" s="92">
        <v>25</v>
      </c>
      <c r="C16" s="92">
        <v>21</v>
      </c>
      <c r="D16" s="92">
        <v>5</v>
      </c>
      <c r="E16" s="92">
        <v>6</v>
      </c>
    </row>
    <row r="17" spans="1:5" ht="15" thickBot="1" x14ac:dyDescent="0.4">
      <c r="A17" s="91" t="s">
        <v>128</v>
      </c>
      <c r="B17" s="92">
        <v>9</v>
      </c>
      <c r="C17" s="92">
        <v>8</v>
      </c>
      <c r="D17" s="92">
        <v>2</v>
      </c>
      <c r="E17" s="92">
        <v>3</v>
      </c>
    </row>
    <row r="18" spans="1:5" ht="15" thickBot="1" x14ac:dyDescent="0.4">
      <c r="A18" s="91" t="s">
        <v>76</v>
      </c>
      <c r="B18" s="92">
        <v>36</v>
      </c>
      <c r="C18" s="92">
        <v>32</v>
      </c>
      <c r="D18" s="92">
        <v>7</v>
      </c>
      <c r="E18" s="92">
        <v>7</v>
      </c>
    </row>
    <row r="19" spans="1:5" ht="15" thickBot="1" x14ac:dyDescent="0.4">
      <c r="A19" s="91" t="s">
        <v>88</v>
      </c>
      <c r="B19" s="92">
        <v>7</v>
      </c>
      <c r="C19" s="92">
        <v>8</v>
      </c>
      <c r="D19" s="92">
        <v>1</v>
      </c>
      <c r="E19" s="92">
        <v>2</v>
      </c>
    </row>
    <row r="20" spans="1:5" ht="15" thickBot="1" x14ac:dyDescent="0.4">
      <c r="A20" s="91" t="s">
        <v>129</v>
      </c>
      <c r="B20" s="92">
        <v>18</v>
      </c>
      <c r="C20" s="92">
        <v>17</v>
      </c>
      <c r="D20" s="92">
        <v>3</v>
      </c>
      <c r="E20" s="92">
        <v>4</v>
      </c>
    </row>
    <row r="21" spans="1:5" ht="15" thickBot="1" x14ac:dyDescent="0.4">
      <c r="A21" s="91" t="s">
        <v>91</v>
      </c>
      <c r="B21" s="92">
        <v>9</v>
      </c>
      <c r="C21" s="92">
        <v>9</v>
      </c>
      <c r="D21" s="92">
        <v>1</v>
      </c>
      <c r="E21" s="92">
        <v>2</v>
      </c>
    </row>
    <row r="22" spans="1:5" ht="15" thickBot="1" x14ac:dyDescent="0.4">
      <c r="A22" s="91" t="s">
        <v>84</v>
      </c>
      <c r="B22" s="92">
        <v>34</v>
      </c>
      <c r="C22" s="92">
        <v>32</v>
      </c>
      <c r="D22" s="92">
        <v>12</v>
      </c>
      <c r="E22" s="92">
        <v>13</v>
      </c>
    </row>
    <row r="23" spans="1:5" ht="15" thickBot="1" x14ac:dyDescent="0.4">
      <c r="A23" s="91" t="s">
        <v>165</v>
      </c>
      <c r="B23" s="92">
        <v>52</v>
      </c>
      <c r="C23" s="92">
        <v>49</v>
      </c>
      <c r="D23" s="92">
        <v>25</v>
      </c>
      <c r="E23" s="92">
        <v>7</v>
      </c>
    </row>
    <row r="24" spans="1:5" ht="15" thickBot="1" x14ac:dyDescent="0.4">
      <c r="A24" s="91" t="s">
        <v>85</v>
      </c>
      <c r="B24" s="92">
        <v>17</v>
      </c>
      <c r="C24" s="92">
        <v>16</v>
      </c>
      <c r="D24" s="92">
        <v>4</v>
      </c>
      <c r="E24" s="92">
        <v>6</v>
      </c>
    </row>
    <row r="25" spans="1:5" ht="15" thickBot="1" x14ac:dyDescent="0.4">
      <c r="A25" s="91" t="s">
        <v>166</v>
      </c>
      <c r="B25" s="92">
        <v>24</v>
      </c>
      <c r="C25" s="92">
        <v>24</v>
      </c>
      <c r="D25" s="92">
        <v>4</v>
      </c>
      <c r="E25" s="92">
        <v>5</v>
      </c>
    </row>
    <row r="26" spans="1:5" ht="15" thickBot="1" x14ac:dyDescent="0.4">
      <c r="A26" s="91" t="s">
        <v>81</v>
      </c>
      <c r="B26" s="92">
        <v>32</v>
      </c>
      <c r="C26" s="92">
        <v>30</v>
      </c>
      <c r="D26" s="92">
        <v>9</v>
      </c>
      <c r="E26" s="92">
        <v>5</v>
      </c>
    </row>
    <row r="27" spans="1:5" ht="15" thickBot="1" x14ac:dyDescent="0.4">
      <c r="A27" s="91" t="s">
        <v>149</v>
      </c>
      <c r="B27" s="92">
        <v>19</v>
      </c>
      <c r="C27" s="92">
        <v>18</v>
      </c>
      <c r="D27" s="92">
        <v>5</v>
      </c>
      <c r="E27" s="92">
        <v>5</v>
      </c>
    </row>
    <row r="34" spans="7:7" x14ac:dyDescent="0.35">
      <c r="G34" t="s">
        <v>167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F7FDD-900E-4EFF-8AAB-69DADA0AC955}">
  <dimension ref="A3:B39"/>
  <sheetViews>
    <sheetView topLeftCell="A16" zoomScale="70" zoomScaleNormal="70" workbookViewId="0">
      <selection activeCell="A17" sqref="A17"/>
    </sheetView>
  </sheetViews>
  <sheetFormatPr defaultColWidth="8.7265625" defaultRowHeight="14.5" x14ac:dyDescent="0.35"/>
  <cols>
    <col min="1" max="1" width="17.7265625" customWidth="1"/>
    <col min="12" max="12" width="8.7265625" customWidth="1"/>
  </cols>
  <sheetData>
    <row r="3" spans="1:2" x14ac:dyDescent="0.35">
      <c r="A3" s="1" t="s">
        <v>168</v>
      </c>
    </row>
    <row r="4" spans="1:2" x14ac:dyDescent="0.35">
      <c r="A4" t="s">
        <v>169</v>
      </c>
      <c r="B4">
        <v>37</v>
      </c>
    </row>
    <row r="5" spans="1:2" x14ac:dyDescent="0.35">
      <c r="A5" t="s">
        <v>170</v>
      </c>
      <c r="B5">
        <v>33</v>
      </c>
    </row>
    <row r="6" spans="1:2" x14ac:dyDescent="0.35">
      <c r="A6" t="s">
        <v>171</v>
      </c>
      <c r="B6">
        <v>27</v>
      </c>
    </row>
    <row r="7" spans="1:2" x14ac:dyDescent="0.35">
      <c r="A7" t="s">
        <v>172</v>
      </c>
      <c r="B7">
        <v>27</v>
      </c>
    </row>
    <row r="8" spans="1:2" x14ac:dyDescent="0.35">
      <c r="A8" t="s">
        <v>173</v>
      </c>
      <c r="B8">
        <v>17</v>
      </c>
    </row>
    <row r="9" spans="1:2" x14ac:dyDescent="0.35">
      <c r="A9" t="s">
        <v>174</v>
      </c>
      <c r="B9">
        <v>15</v>
      </c>
    </row>
    <row r="10" spans="1:2" x14ac:dyDescent="0.35">
      <c r="A10" t="s">
        <v>175</v>
      </c>
      <c r="B10">
        <v>15</v>
      </c>
    </row>
    <row r="11" spans="1:2" x14ac:dyDescent="0.35">
      <c r="A11" t="s">
        <v>176</v>
      </c>
      <c r="B11">
        <v>2</v>
      </c>
    </row>
    <row r="12" spans="1:2" x14ac:dyDescent="0.35">
      <c r="A12" t="s">
        <v>177</v>
      </c>
      <c r="B12">
        <v>2</v>
      </c>
    </row>
    <row r="13" spans="1:2" x14ac:dyDescent="0.35">
      <c r="A13" t="s">
        <v>178</v>
      </c>
      <c r="B13">
        <v>0.5</v>
      </c>
    </row>
    <row r="16" spans="1:2" x14ac:dyDescent="0.35">
      <c r="A16" t="s">
        <v>179</v>
      </c>
    </row>
    <row r="17" spans="1:1" x14ac:dyDescent="0.35">
      <c r="A17" s="5"/>
    </row>
    <row r="18" spans="1:1" x14ac:dyDescent="0.35">
      <c r="A18" s="5"/>
    </row>
    <row r="39" spans="1:1" x14ac:dyDescent="0.35">
      <c r="A39" t="s">
        <v>180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73DE6-CA91-4957-AC4D-51A283349A7D}">
  <dimension ref="A1:P17"/>
  <sheetViews>
    <sheetView zoomScale="70" zoomScaleNormal="70" workbookViewId="0">
      <selection activeCell="A2" sqref="A2"/>
    </sheetView>
  </sheetViews>
  <sheetFormatPr defaultColWidth="8.7265625" defaultRowHeight="13" x14ac:dyDescent="0.3"/>
  <cols>
    <col min="1" max="1" width="40.453125" style="2" customWidth="1"/>
    <col min="2" max="2" width="8.453125" style="2" customWidth="1"/>
    <col min="3" max="3" width="8.81640625" style="2" customWidth="1"/>
    <col min="4" max="5" width="8.453125" style="2" customWidth="1"/>
    <col min="6" max="6" width="8.1796875" style="2" customWidth="1"/>
    <col min="7" max="7" width="9.54296875" style="2" customWidth="1"/>
    <col min="8" max="8" width="4.54296875" style="2" customWidth="1"/>
    <col min="9" max="9" width="8.1796875" style="2" customWidth="1"/>
    <col min="10" max="10" width="7" style="2" customWidth="1"/>
    <col min="11" max="11" width="8.54296875" style="2" customWidth="1"/>
    <col min="12" max="12" width="6.81640625" style="2" customWidth="1"/>
    <col min="13" max="13" width="7.1796875" style="2" customWidth="1"/>
    <col min="14" max="14" width="7.453125" style="2" customWidth="1"/>
    <col min="15" max="16" width="8.81640625" style="2" bestFit="1" customWidth="1"/>
    <col min="17" max="18" width="8.7265625" style="2"/>
    <col min="19" max="19" width="10.1796875" style="2" customWidth="1"/>
    <col min="20" max="20" width="10.54296875" style="2" customWidth="1"/>
    <col min="21" max="21" width="12.453125" style="2" customWidth="1"/>
    <col min="22" max="16384" width="8.7265625" style="2"/>
  </cols>
  <sheetData>
    <row r="1" spans="1:16" x14ac:dyDescent="0.3">
      <c r="A1" s="2" t="s">
        <v>3</v>
      </c>
      <c r="B1" s="25"/>
      <c r="C1" s="25"/>
      <c r="D1" s="25"/>
      <c r="E1" s="25"/>
      <c r="F1" s="25"/>
      <c r="G1" s="25"/>
      <c r="H1" s="25"/>
      <c r="I1" s="25"/>
    </row>
    <row r="3" spans="1:16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</row>
    <row r="4" spans="1:16" x14ac:dyDescent="0.3">
      <c r="B4" s="100" t="s">
        <v>4</v>
      </c>
      <c r="C4" s="100"/>
      <c r="D4" s="100"/>
      <c r="E4" s="100"/>
      <c r="F4" s="100"/>
      <c r="G4" s="100"/>
      <c r="H4" s="27"/>
      <c r="I4" s="100" t="s">
        <v>5</v>
      </c>
      <c r="J4" s="100"/>
      <c r="K4" s="100"/>
      <c r="L4" s="100"/>
      <c r="M4" s="100"/>
      <c r="N4" s="100"/>
      <c r="O4" s="27"/>
      <c r="P4" s="27"/>
    </row>
    <row r="5" spans="1:16" ht="24.65" customHeight="1" x14ac:dyDescent="0.3">
      <c r="A5" s="26" t="s">
        <v>6</v>
      </c>
      <c r="B5" s="26">
        <v>2014</v>
      </c>
      <c r="C5" s="26">
        <v>2015</v>
      </c>
      <c r="D5" s="26">
        <v>2016</v>
      </c>
      <c r="E5" s="26">
        <v>2017</v>
      </c>
      <c r="F5" s="26">
        <v>2018</v>
      </c>
      <c r="G5" s="26">
        <v>2019</v>
      </c>
      <c r="H5" s="26"/>
      <c r="I5" s="28">
        <v>2014</v>
      </c>
      <c r="J5" s="28">
        <v>2015</v>
      </c>
      <c r="K5" s="28">
        <v>2016</v>
      </c>
      <c r="L5" s="28">
        <v>2017</v>
      </c>
      <c r="M5" s="28">
        <v>2018</v>
      </c>
      <c r="N5" s="28">
        <v>2019</v>
      </c>
    </row>
    <row r="6" spans="1:16" ht="24.65" customHeight="1" x14ac:dyDescent="0.3">
      <c r="A6" s="25"/>
      <c r="B6" s="25"/>
      <c r="C6" s="25"/>
      <c r="D6" s="25"/>
      <c r="E6" s="25"/>
      <c r="F6" s="25"/>
      <c r="G6" s="25"/>
      <c r="H6" s="25"/>
      <c r="I6" s="29"/>
      <c r="J6" s="29"/>
      <c r="K6" s="29"/>
      <c r="L6" s="29"/>
      <c r="M6" s="29"/>
      <c r="N6" s="29"/>
    </row>
    <row r="7" spans="1:16" ht="14.5" x14ac:dyDescent="0.3">
      <c r="A7" s="30" t="s">
        <v>7</v>
      </c>
      <c r="B7" s="31">
        <v>206791</v>
      </c>
      <c r="C7" s="32">
        <v>231908</v>
      </c>
      <c r="D7" s="32">
        <v>263044</v>
      </c>
      <c r="E7" s="32">
        <v>264703</v>
      </c>
      <c r="F7" s="32">
        <v>298861</v>
      </c>
      <c r="G7" s="31">
        <v>336298</v>
      </c>
      <c r="H7" s="31"/>
      <c r="I7" s="33">
        <f t="shared" ref="I7:M11" si="0">(B7/B$11)*100</f>
        <v>26.939697006410835</v>
      </c>
      <c r="J7" s="33">
        <f t="shared" si="0"/>
        <v>31.225326245603828</v>
      </c>
      <c r="K7" s="33">
        <f t="shared" si="0"/>
        <v>34.784471529771452</v>
      </c>
      <c r="L7" s="33">
        <f t="shared" si="0"/>
        <v>30.081287878185233</v>
      </c>
      <c r="M7" s="33">
        <f t="shared" si="0"/>
        <v>32.8616573497007</v>
      </c>
      <c r="N7" s="33">
        <f>(F7/F$11)*100</f>
        <v>32.8616573497007</v>
      </c>
    </row>
    <row r="8" spans="1:16" x14ac:dyDescent="0.3">
      <c r="A8" s="30" t="s">
        <v>8</v>
      </c>
      <c r="B8" s="31">
        <v>228637</v>
      </c>
      <c r="C8" s="31">
        <v>216235</v>
      </c>
      <c r="D8" s="31">
        <v>214088</v>
      </c>
      <c r="E8" s="31">
        <v>315478</v>
      </c>
      <c r="F8" s="31">
        <v>329078</v>
      </c>
      <c r="G8" s="31">
        <v>336245</v>
      </c>
      <c r="H8" s="31"/>
      <c r="I8" s="33">
        <f t="shared" si="0"/>
        <v>29.785684601625572</v>
      </c>
      <c r="J8" s="33">
        <f t="shared" si="0"/>
        <v>29.115030187480141</v>
      </c>
      <c r="K8" s="33">
        <f t="shared" si="0"/>
        <v>28.310617010331775</v>
      </c>
      <c r="L8" s="33">
        <f t="shared" si="0"/>
        <v>35.851443078597981</v>
      </c>
      <c r="M8" s="33">
        <f t="shared" si="0"/>
        <v>36.184207632728281</v>
      </c>
      <c r="N8" s="33">
        <f>(F8/F$11)*100</f>
        <v>36.184207632728281</v>
      </c>
    </row>
    <row r="9" spans="1:16" ht="26" x14ac:dyDescent="0.3">
      <c r="A9" s="30" t="s">
        <v>9</v>
      </c>
      <c r="B9" s="31">
        <v>301902</v>
      </c>
      <c r="C9" s="31">
        <v>265403</v>
      </c>
      <c r="D9" s="31">
        <v>262571</v>
      </c>
      <c r="E9" s="31">
        <v>269882</v>
      </c>
      <c r="F9" s="31">
        <v>270478</v>
      </c>
      <c r="G9" s="31">
        <v>298644</v>
      </c>
      <c r="H9" s="31"/>
      <c r="I9" s="33">
        <f t="shared" si="0"/>
        <v>39.330282292892065</v>
      </c>
      <c r="J9" s="33">
        <f t="shared" si="0"/>
        <v>35.73527114873999</v>
      </c>
      <c r="K9" s="33">
        <f t="shared" si="0"/>
        <v>34.721922849575051</v>
      </c>
      <c r="L9" s="33">
        <f t="shared" si="0"/>
        <v>30.669838026544415</v>
      </c>
      <c r="M9" s="33">
        <f t="shared" si="0"/>
        <v>29.740766967360564</v>
      </c>
      <c r="N9" s="33">
        <f>(F9/F$11)*100</f>
        <v>29.740766967360564</v>
      </c>
    </row>
    <row r="10" spans="1:16" x14ac:dyDescent="0.3">
      <c r="A10" s="30" t="s">
        <v>10</v>
      </c>
      <c r="B10" s="31">
        <v>28263</v>
      </c>
      <c r="C10" s="31">
        <v>27131</v>
      </c>
      <c r="D10" s="31">
        <v>14492</v>
      </c>
      <c r="E10" s="31">
        <v>27879</v>
      </c>
      <c r="F10" s="31">
        <v>9017</v>
      </c>
      <c r="G10" s="31">
        <v>9440</v>
      </c>
      <c r="H10" s="31"/>
      <c r="I10" s="33">
        <f t="shared" si="0"/>
        <v>3.6819622541222263</v>
      </c>
      <c r="J10" s="33">
        <f t="shared" si="0"/>
        <v>3.6530621038061541</v>
      </c>
      <c r="K10" s="33">
        <f t="shared" si="0"/>
        <v>1.9163963496960503</v>
      </c>
      <c r="L10" s="33">
        <f t="shared" si="0"/>
        <v>3.1682157918721212</v>
      </c>
      <c r="M10" s="33">
        <f t="shared" si="0"/>
        <v>0.99147618565905615</v>
      </c>
      <c r="N10" s="33">
        <f>(F10/F$11)*100</f>
        <v>0.99147618565905615</v>
      </c>
    </row>
    <row r="11" spans="1:16" x14ac:dyDescent="0.3">
      <c r="A11" s="34" t="s">
        <v>11</v>
      </c>
      <c r="B11" s="35">
        <f t="shared" ref="B11:G11" si="1">SUM(B5:B10)</f>
        <v>767607</v>
      </c>
      <c r="C11" s="35">
        <f t="shared" si="1"/>
        <v>742692</v>
      </c>
      <c r="D11" s="35">
        <f t="shared" si="1"/>
        <v>756211</v>
      </c>
      <c r="E11" s="35">
        <f t="shared" si="1"/>
        <v>879959</v>
      </c>
      <c r="F11" s="35">
        <f t="shared" si="1"/>
        <v>909452</v>
      </c>
      <c r="G11" s="36">
        <f t="shared" si="1"/>
        <v>982646</v>
      </c>
      <c r="H11" s="36"/>
      <c r="I11" s="37">
        <f t="shared" si="0"/>
        <v>100</v>
      </c>
      <c r="J11" s="38">
        <f t="shared" si="0"/>
        <v>100</v>
      </c>
      <c r="K11" s="38">
        <f t="shared" si="0"/>
        <v>100</v>
      </c>
      <c r="L11" s="38">
        <f t="shared" si="0"/>
        <v>100</v>
      </c>
      <c r="M11" s="38">
        <f t="shared" si="0"/>
        <v>100</v>
      </c>
      <c r="N11" s="38">
        <f>(F11/F$11)*100</f>
        <v>100</v>
      </c>
    </row>
    <row r="12" spans="1:16" x14ac:dyDescent="0.3">
      <c r="A12" s="39"/>
      <c r="B12" s="40"/>
      <c r="C12" s="40"/>
      <c r="D12" s="40"/>
      <c r="E12" s="40"/>
      <c r="F12" s="40"/>
      <c r="G12" s="41"/>
      <c r="H12" s="41"/>
      <c r="I12" s="42"/>
      <c r="J12" s="43"/>
      <c r="K12" s="43"/>
      <c r="L12" s="43"/>
      <c r="M12" s="43"/>
      <c r="N12" s="43"/>
    </row>
    <row r="13" spans="1:16" x14ac:dyDescent="0.3">
      <c r="A13" s="99" t="s">
        <v>12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</row>
    <row r="14" spans="1:16" x14ac:dyDescent="0.3">
      <c r="A14" s="2" t="s">
        <v>2</v>
      </c>
    </row>
    <row r="17" spans="15:15" x14ac:dyDescent="0.3">
      <c r="O17" s="44"/>
    </row>
  </sheetData>
  <mergeCells count="3">
    <mergeCell ref="A13:N13"/>
    <mergeCell ref="I4:N4"/>
    <mergeCell ref="B4:G4"/>
  </mergeCells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02ED9-F2A6-46D6-9779-BC47F3732001}">
  <dimension ref="A1:N12"/>
  <sheetViews>
    <sheetView zoomScale="70" zoomScaleNormal="70" workbookViewId="0">
      <selection activeCell="A2" sqref="A2"/>
    </sheetView>
  </sheetViews>
  <sheetFormatPr defaultColWidth="8.7265625" defaultRowHeight="13" x14ac:dyDescent="0.3"/>
  <cols>
    <col min="1" max="1" width="44.453125" style="2" customWidth="1"/>
    <col min="2" max="2" width="9.81640625" style="2" customWidth="1"/>
    <col min="3" max="4" width="10.1796875" style="2" customWidth="1"/>
    <col min="5" max="5" width="9.81640625" style="2" customWidth="1"/>
    <col min="6" max="6" width="10.54296875" style="2" customWidth="1"/>
    <col min="7" max="7" width="10.1796875" style="2" customWidth="1"/>
    <col min="8" max="8" width="11.453125" style="2" customWidth="1"/>
    <col min="9" max="9" width="11.81640625" style="2" customWidth="1"/>
    <col min="10" max="10" width="11.1796875" style="2" customWidth="1"/>
    <col min="11" max="11" width="11.453125" style="2" customWidth="1"/>
    <col min="12" max="12" width="10.81640625" style="2" customWidth="1"/>
    <col min="13" max="13" width="10.453125" style="2" customWidth="1"/>
    <col min="14" max="16384" width="8.7265625" style="2"/>
  </cols>
  <sheetData>
    <row r="1" spans="1:14" x14ac:dyDescent="0.3">
      <c r="A1" s="2" t="s">
        <v>13</v>
      </c>
    </row>
    <row r="2" spans="1:14" x14ac:dyDescent="0.3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4" x14ac:dyDescent="0.3">
      <c r="B3" s="101">
        <v>2014</v>
      </c>
      <c r="C3" s="101"/>
      <c r="D3" s="101">
        <v>2015</v>
      </c>
      <c r="E3" s="101"/>
      <c r="F3" s="101">
        <v>2016</v>
      </c>
      <c r="G3" s="101"/>
      <c r="H3" s="101">
        <v>2017</v>
      </c>
      <c r="I3" s="101"/>
      <c r="J3" s="101">
        <v>2018</v>
      </c>
      <c r="K3" s="101"/>
      <c r="L3" s="101">
        <v>2019</v>
      </c>
      <c r="M3" s="101"/>
    </row>
    <row r="4" spans="1:14" ht="26" x14ac:dyDescent="0.3">
      <c r="A4" s="53" t="s">
        <v>6</v>
      </c>
      <c r="B4" s="54" t="s">
        <v>14</v>
      </c>
      <c r="C4" s="54" t="s">
        <v>15</v>
      </c>
      <c r="D4" s="54" t="s">
        <v>14</v>
      </c>
      <c r="E4" s="54" t="s">
        <v>15</v>
      </c>
      <c r="F4" s="54" t="s">
        <v>14</v>
      </c>
      <c r="G4" s="54" t="s">
        <v>15</v>
      </c>
      <c r="H4" s="55" t="s">
        <v>14</v>
      </c>
      <c r="I4" s="55" t="s">
        <v>15</v>
      </c>
      <c r="J4" s="54" t="s">
        <v>14</v>
      </c>
      <c r="K4" s="54" t="s">
        <v>15</v>
      </c>
      <c r="L4" s="54" t="s">
        <v>14</v>
      </c>
      <c r="M4" s="54" t="s">
        <v>15</v>
      </c>
    </row>
    <row r="5" spans="1:14" ht="14.5" x14ac:dyDescent="0.3">
      <c r="A5" s="30" t="s">
        <v>7</v>
      </c>
      <c r="B5" s="46">
        <v>1028.7</v>
      </c>
      <c r="C5" s="46">
        <v>2933</v>
      </c>
      <c r="D5" s="46">
        <v>1095.2</v>
      </c>
      <c r="E5" s="46">
        <v>3161.5</v>
      </c>
      <c r="F5" s="46">
        <v>1408.9</v>
      </c>
      <c r="G5" s="46">
        <v>3992.2</v>
      </c>
      <c r="H5" s="46">
        <v>1328.8999999999999</v>
      </c>
      <c r="I5" s="46">
        <v>4597.2</v>
      </c>
      <c r="J5" s="46">
        <v>1606.7</v>
      </c>
      <c r="K5" s="46">
        <v>5286.4000000000005</v>
      </c>
      <c r="L5" s="46">
        <v>1767.7</v>
      </c>
      <c r="M5" s="46">
        <v>6154.9</v>
      </c>
    </row>
    <row r="6" spans="1:14" x14ac:dyDescent="0.3">
      <c r="A6" s="30" t="s">
        <v>8</v>
      </c>
      <c r="B6" s="46">
        <v>1885.4</v>
      </c>
      <c r="C6" s="46">
        <v>2975.6</v>
      </c>
      <c r="D6" s="46">
        <v>1905.2</v>
      </c>
      <c r="E6" s="46">
        <v>3040.1</v>
      </c>
      <c r="F6" s="46">
        <v>1982.2</v>
      </c>
      <c r="G6" s="46">
        <v>3173.4</v>
      </c>
      <c r="H6" s="46">
        <v>2889.1</v>
      </c>
      <c r="I6" s="46">
        <v>4520.1000000000004</v>
      </c>
      <c r="J6" s="46">
        <v>2974.1</v>
      </c>
      <c r="K6" s="46">
        <v>4646.6000000000004</v>
      </c>
      <c r="L6" s="46">
        <v>3106.6</v>
      </c>
      <c r="M6" s="46">
        <v>4775.2</v>
      </c>
    </row>
    <row r="7" spans="1:14" x14ac:dyDescent="0.3">
      <c r="A7" s="30" t="s">
        <v>9</v>
      </c>
      <c r="B7" s="46">
        <v>1839.4</v>
      </c>
      <c r="C7" s="46">
        <v>4913.3999999999996</v>
      </c>
      <c r="D7" s="46">
        <v>1777.4</v>
      </c>
      <c r="E7" s="46">
        <v>4271.8999999999996</v>
      </c>
      <c r="F7" s="46">
        <v>1996</v>
      </c>
      <c r="G7" s="46">
        <v>4385.8999999999996</v>
      </c>
      <c r="H7" s="46">
        <v>1904.7</v>
      </c>
      <c r="I7" s="46">
        <v>4328.6000000000004</v>
      </c>
      <c r="J7" s="46">
        <v>1775.3</v>
      </c>
      <c r="K7" s="46">
        <v>3906.6</v>
      </c>
      <c r="L7" s="46">
        <v>2050.4</v>
      </c>
      <c r="M7" s="46">
        <v>4382.8999999999996</v>
      </c>
    </row>
    <row r="8" spans="1:14" x14ac:dyDescent="0.3">
      <c r="A8" s="56" t="s">
        <v>10</v>
      </c>
      <c r="B8" s="46">
        <v>160.4</v>
      </c>
      <c r="C8" s="46">
        <v>377.3</v>
      </c>
      <c r="D8" s="46">
        <v>169.8</v>
      </c>
      <c r="E8" s="46">
        <v>376.5</v>
      </c>
      <c r="F8" s="46">
        <v>79.7</v>
      </c>
      <c r="G8" s="46">
        <v>206</v>
      </c>
      <c r="H8" s="46">
        <v>177.2</v>
      </c>
      <c r="I8" s="46">
        <v>411.6</v>
      </c>
      <c r="J8" s="46">
        <v>65.400000000000006</v>
      </c>
      <c r="K8" s="46">
        <v>167.8</v>
      </c>
      <c r="L8" s="46">
        <v>69.7</v>
      </c>
      <c r="M8" s="46">
        <v>156.69999999999999</v>
      </c>
    </row>
    <row r="9" spans="1:14" s="25" customFormat="1" x14ac:dyDescent="0.3">
      <c r="A9" s="93" t="s">
        <v>11</v>
      </c>
      <c r="B9" s="94">
        <f>SUM(B5:B8)</f>
        <v>4913.8999999999996</v>
      </c>
      <c r="C9" s="94">
        <f t="shared" ref="C9:M9" si="0">SUM(C5:C8)</f>
        <v>11199.3</v>
      </c>
      <c r="D9" s="94">
        <f t="shared" si="0"/>
        <v>4947.6000000000004</v>
      </c>
      <c r="E9" s="94">
        <f t="shared" si="0"/>
        <v>10850</v>
      </c>
      <c r="F9" s="94">
        <f t="shared" si="0"/>
        <v>5466.8</v>
      </c>
      <c r="G9" s="94">
        <f t="shared" si="0"/>
        <v>11757.5</v>
      </c>
      <c r="H9" s="94">
        <f t="shared" si="0"/>
        <v>6299.9</v>
      </c>
      <c r="I9" s="94">
        <f t="shared" si="0"/>
        <v>13857.5</v>
      </c>
      <c r="J9" s="94">
        <f t="shared" si="0"/>
        <v>6421.5</v>
      </c>
      <c r="K9" s="94">
        <f t="shared" si="0"/>
        <v>14007.4</v>
      </c>
      <c r="L9" s="94">
        <f t="shared" si="0"/>
        <v>6994.4000000000005</v>
      </c>
      <c r="M9" s="94">
        <f t="shared" si="0"/>
        <v>15469.699999999999</v>
      </c>
    </row>
    <row r="10" spans="1:14" x14ac:dyDescent="0.3">
      <c r="B10" s="29"/>
      <c r="D10" s="29"/>
      <c r="F10" s="29"/>
      <c r="G10" s="29"/>
      <c r="H10" s="29"/>
      <c r="I10" s="29"/>
      <c r="J10" s="29"/>
      <c r="L10" s="29"/>
    </row>
    <row r="11" spans="1:14" x14ac:dyDescent="0.3">
      <c r="A11" s="99" t="s">
        <v>12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</row>
    <row r="12" spans="1:14" x14ac:dyDescent="0.3">
      <c r="A12" s="2" t="s">
        <v>2</v>
      </c>
    </row>
  </sheetData>
  <mergeCells count="7">
    <mergeCell ref="A11:N11"/>
    <mergeCell ref="B3:C3"/>
    <mergeCell ref="F3:G3"/>
    <mergeCell ref="H3:I3"/>
    <mergeCell ref="J3:K3"/>
    <mergeCell ref="L3:M3"/>
    <mergeCell ref="D3:E3"/>
  </mergeCells>
  <pageMargins left="0.7" right="0.7" top="0.75" bottom="0.75" header="0.3" footer="0.3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19030-E387-4899-91F1-FA3BE64C1E64}">
  <dimension ref="A1:E19"/>
  <sheetViews>
    <sheetView zoomScale="70" zoomScaleNormal="70" workbookViewId="0">
      <selection activeCell="E2" sqref="E2"/>
    </sheetView>
  </sheetViews>
  <sheetFormatPr defaultColWidth="8.7265625" defaultRowHeight="13" x14ac:dyDescent="0.3"/>
  <cols>
    <col min="1" max="1" width="16.1796875" style="2" customWidth="1"/>
    <col min="2" max="2" width="9.81640625" style="2" customWidth="1"/>
    <col min="3" max="3" width="6.81640625" style="2" customWidth="1"/>
    <col min="4" max="4" width="10.1796875" style="2" customWidth="1"/>
    <col min="5" max="5" width="9.81640625" style="2" customWidth="1"/>
    <col min="6" max="6" width="10.54296875" style="2" customWidth="1"/>
    <col min="7" max="7" width="10.1796875" style="2" customWidth="1"/>
    <col min="8" max="8" width="11.453125" style="2" customWidth="1"/>
    <col min="9" max="9" width="11.81640625" style="2" customWidth="1"/>
    <col min="10" max="10" width="11.1796875" style="2" customWidth="1"/>
    <col min="11" max="11" width="11.453125" style="2" customWidth="1"/>
    <col min="12" max="12" width="10.81640625" style="2" customWidth="1"/>
    <col min="13" max="13" width="10.453125" style="2" customWidth="1"/>
    <col min="14" max="16384" width="8.7265625" style="2"/>
  </cols>
  <sheetData>
    <row r="1" spans="1:5" x14ac:dyDescent="0.3">
      <c r="E1" s="2" t="s">
        <v>16</v>
      </c>
    </row>
    <row r="2" spans="1:5" x14ac:dyDescent="0.3">
      <c r="A2" s="25" t="s">
        <v>17</v>
      </c>
      <c r="C2" s="48"/>
    </row>
    <row r="3" spans="1:5" ht="26" x14ac:dyDescent="0.3">
      <c r="A3" s="2" t="s">
        <v>6</v>
      </c>
      <c r="B3" s="45" t="s">
        <v>18</v>
      </c>
      <c r="C3" s="48" t="s">
        <v>19</v>
      </c>
    </row>
    <row r="4" spans="1:5" x14ac:dyDescent="0.3">
      <c r="A4" s="30" t="s">
        <v>20</v>
      </c>
      <c r="B4" s="46">
        <v>6154.9</v>
      </c>
      <c r="C4" s="49">
        <f>B4/B$8</f>
        <v>0.39786809052534955</v>
      </c>
    </row>
    <row r="5" spans="1:5" x14ac:dyDescent="0.3">
      <c r="A5" s="30" t="s">
        <v>21</v>
      </c>
      <c r="B5" s="46">
        <v>4775.2</v>
      </c>
      <c r="C5" s="49">
        <f>B5/B$8</f>
        <v>0.30868084061100087</v>
      </c>
    </row>
    <row r="6" spans="1:5" ht="26" x14ac:dyDescent="0.3">
      <c r="A6" s="30" t="s">
        <v>22</v>
      </c>
      <c r="B6" s="46">
        <v>4382.8999999999996</v>
      </c>
      <c r="C6" s="49">
        <f>B6/B$8</f>
        <v>0.28332158994679923</v>
      </c>
    </row>
    <row r="7" spans="1:5" ht="26" x14ac:dyDescent="0.3">
      <c r="A7" s="47" t="s">
        <v>10</v>
      </c>
      <c r="B7" s="46">
        <v>156.69999999999999</v>
      </c>
      <c r="C7" s="49">
        <f>B7/B$8</f>
        <v>1.0129478916850359E-2</v>
      </c>
    </row>
    <row r="8" spans="1:5" x14ac:dyDescent="0.3">
      <c r="B8" s="57">
        <f t="shared" ref="B8" si="0">SUM(B4:B7)</f>
        <v>15469.699999999999</v>
      </c>
      <c r="C8" s="49">
        <f>B8/B$8</f>
        <v>1</v>
      </c>
    </row>
    <row r="12" spans="1:5" x14ac:dyDescent="0.3">
      <c r="A12" s="25"/>
    </row>
    <row r="19" spans="5:5" x14ac:dyDescent="0.3">
      <c r="E19" s="2" t="s">
        <v>2</v>
      </c>
    </row>
  </sheetData>
  <pageMargins left="0.7" right="0.7" top="0.75" bottom="0.75" header="0.3" footer="0.3"/>
  <pageSetup paperSize="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BB644-3011-450A-8FDB-5E70D0BB9436}">
  <dimension ref="A1:M12"/>
  <sheetViews>
    <sheetView zoomScale="70" zoomScaleNormal="70" workbookViewId="0">
      <selection activeCell="A2" sqref="A2"/>
    </sheetView>
  </sheetViews>
  <sheetFormatPr defaultColWidth="8.7265625" defaultRowHeight="13" x14ac:dyDescent="0.3"/>
  <cols>
    <col min="1" max="1" width="40.81640625" style="2" customWidth="1"/>
    <col min="2" max="10" width="14.1796875" style="2" customWidth="1"/>
    <col min="11" max="16384" width="8.7265625" style="2"/>
  </cols>
  <sheetData>
    <row r="1" spans="1:13" x14ac:dyDescent="0.3">
      <c r="A1" s="2" t="s">
        <v>23</v>
      </c>
    </row>
    <row r="2" spans="1:13" x14ac:dyDescent="0.3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ht="78" x14ac:dyDescent="0.3">
      <c r="A3" s="63"/>
      <c r="B3" s="64" t="s">
        <v>24</v>
      </c>
      <c r="C3" s="64" t="s">
        <v>25</v>
      </c>
      <c r="D3" s="64" t="s">
        <v>26</v>
      </c>
      <c r="E3" s="64" t="s">
        <v>27</v>
      </c>
      <c r="F3" s="64" t="s">
        <v>28</v>
      </c>
      <c r="G3" s="64" t="s">
        <v>29</v>
      </c>
      <c r="H3" s="64" t="s">
        <v>30</v>
      </c>
      <c r="I3" s="64" t="s">
        <v>31</v>
      </c>
      <c r="J3" s="64" t="s">
        <v>32</v>
      </c>
      <c r="K3" s="50"/>
      <c r="L3" s="50"/>
      <c r="M3" s="50"/>
    </row>
    <row r="4" spans="1:13" x14ac:dyDescent="0.3">
      <c r="A4" s="66" t="s">
        <v>33</v>
      </c>
      <c r="B4" s="51">
        <v>93135</v>
      </c>
      <c r="C4" s="51">
        <v>55183</v>
      </c>
      <c r="D4" s="44">
        <f>C4/B4*100</f>
        <v>59.250550276480375</v>
      </c>
      <c r="E4" s="51">
        <v>48896</v>
      </c>
      <c r="F4" s="44">
        <f>E4/B4*100</f>
        <v>52.500134213775709</v>
      </c>
      <c r="G4" s="51">
        <v>31807</v>
      </c>
      <c r="H4" s="44">
        <f>G4/B4*100</f>
        <v>34.151500510012347</v>
      </c>
      <c r="I4" s="51">
        <v>46586</v>
      </c>
      <c r="J4" s="44">
        <f>I4/B4*100</f>
        <v>50.019863638803884</v>
      </c>
    </row>
    <row r="5" spans="1:13" x14ac:dyDescent="0.3">
      <c r="A5" s="66" t="s">
        <v>34</v>
      </c>
      <c r="B5" s="51">
        <v>70073</v>
      </c>
      <c r="C5" s="51">
        <v>46619</v>
      </c>
      <c r="D5" s="44">
        <f>C5/B5*100</f>
        <v>66.529190986542602</v>
      </c>
      <c r="E5" s="51">
        <v>41718</v>
      </c>
      <c r="F5" s="44">
        <f t="shared" ref="F5:F8" si="0">E5/B5*100</f>
        <v>59.535056298431634</v>
      </c>
      <c r="G5" s="51">
        <v>28064</v>
      </c>
      <c r="H5" s="44">
        <f>G5/B5*100</f>
        <v>40.049662494826819</v>
      </c>
      <c r="I5" s="51">
        <v>39687</v>
      </c>
      <c r="J5" s="44">
        <f>I5/B5*100</f>
        <v>56.63665035034893</v>
      </c>
    </row>
    <row r="6" spans="1:13" ht="26" x14ac:dyDescent="0.3">
      <c r="A6" s="66" t="s">
        <v>35</v>
      </c>
      <c r="B6" s="51">
        <v>8146</v>
      </c>
      <c r="C6" s="51">
        <v>5083</v>
      </c>
      <c r="D6" s="44">
        <f>C6/B6*100</f>
        <v>62.398723299779036</v>
      </c>
      <c r="E6" s="51">
        <v>4655</v>
      </c>
      <c r="F6" s="44">
        <f t="shared" si="0"/>
        <v>57.144610851951882</v>
      </c>
      <c r="G6" s="51">
        <v>3000</v>
      </c>
      <c r="H6" s="44">
        <f>G6/B6*100</f>
        <v>36.827890989442672</v>
      </c>
      <c r="I6" s="51">
        <v>4397</v>
      </c>
      <c r="J6" s="44">
        <f>I6/B6*100</f>
        <v>53.977412226859812</v>
      </c>
    </row>
    <row r="7" spans="1:13" x14ac:dyDescent="0.3">
      <c r="A7" s="66" t="s">
        <v>36</v>
      </c>
      <c r="B7" s="51">
        <v>19598</v>
      </c>
      <c r="C7" s="51">
        <v>6845</v>
      </c>
      <c r="D7" s="44">
        <f>C7/B7*100</f>
        <v>34.92703337075212</v>
      </c>
      <c r="E7" s="51">
        <v>5746</v>
      </c>
      <c r="F7" s="44">
        <f t="shared" si="0"/>
        <v>29.31931829778549</v>
      </c>
      <c r="G7" s="51">
        <v>3047</v>
      </c>
      <c r="H7" s="44">
        <f>G7/B7*100</f>
        <v>15.547504847433411</v>
      </c>
      <c r="I7" s="51">
        <v>5514</v>
      </c>
      <c r="J7" s="44">
        <f>I7/B7*100</f>
        <v>28.135524033064595</v>
      </c>
    </row>
    <row r="8" spans="1:13" x14ac:dyDescent="0.3">
      <c r="A8" s="67" t="s">
        <v>37</v>
      </c>
      <c r="B8" s="52">
        <v>71163</v>
      </c>
      <c r="C8" s="52">
        <v>36398</v>
      </c>
      <c r="D8" s="65">
        <f>C8/B8*100</f>
        <v>51.147365906440143</v>
      </c>
      <c r="E8" s="52">
        <v>32756</v>
      </c>
      <c r="F8" s="65">
        <f t="shared" si="0"/>
        <v>46.029537821620785</v>
      </c>
      <c r="G8" s="52">
        <v>19410</v>
      </c>
      <c r="H8" s="65">
        <f>G8/B8*100</f>
        <v>27.275409974284386</v>
      </c>
      <c r="I8" s="52">
        <v>31179</v>
      </c>
      <c r="J8" s="65">
        <f>I8/B8*100</f>
        <v>43.813498587749251</v>
      </c>
    </row>
    <row r="9" spans="1:13" x14ac:dyDescent="0.3">
      <c r="I9" s="51"/>
    </row>
    <row r="10" spans="1:13" x14ac:dyDescent="0.3">
      <c r="A10" s="2" t="s">
        <v>38</v>
      </c>
    </row>
    <row r="11" spans="1:13" x14ac:dyDescent="0.3">
      <c r="A11" s="2" t="s">
        <v>39</v>
      </c>
    </row>
    <row r="12" spans="1:13" x14ac:dyDescent="0.3">
      <c r="A12" s="2" t="s">
        <v>40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53AF3-D5FD-486F-A146-E8BD1D7B0D4E}">
  <dimension ref="A2:S29"/>
  <sheetViews>
    <sheetView topLeftCell="H4" zoomScale="70" zoomScaleNormal="70" workbookViewId="0">
      <selection activeCell="H8" sqref="H8"/>
    </sheetView>
  </sheetViews>
  <sheetFormatPr defaultColWidth="8.7265625" defaultRowHeight="14.5" x14ac:dyDescent="0.35"/>
  <sheetData>
    <row r="2" spans="1:19" x14ac:dyDescent="0.35">
      <c r="A2" s="1" t="s">
        <v>41</v>
      </c>
    </row>
    <row r="3" spans="1:19" ht="145" x14ac:dyDescent="0.35">
      <c r="A3" s="20" t="s">
        <v>42</v>
      </c>
      <c r="B3" s="20" t="s">
        <v>43</v>
      </c>
      <c r="C3" s="20" t="s">
        <v>44</v>
      </c>
      <c r="D3" s="20" t="s">
        <v>45</v>
      </c>
      <c r="E3" s="20" t="s">
        <v>46</v>
      </c>
      <c r="F3" s="20" t="s">
        <v>47</v>
      </c>
      <c r="G3" s="20" t="s">
        <v>48</v>
      </c>
      <c r="H3" s="20" t="s">
        <v>49</v>
      </c>
      <c r="I3" s="20" t="s">
        <v>50</v>
      </c>
      <c r="J3" s="20" t="s">
        <v>51</v>
      </c>
      <c r="K3" s="14" t="s">
        <v>52</v>
      </c>
      <c r="L3" s="21"/>
      <c r="M3" s="21"/>
      <c r="N3" s="21"/>
      <c r="O3" s="21"/>
      <c r="P3" s="21"/>
      <c r="Q3" s="21"/>
      <c r="R3" s="21"/>
      <c r="S3" s="21"/>
    </row>
    <row r="4" spans="1:19" x14ac:dyDescent="0.35">
      <c r="A4" s="22">
        <v>258</v>
      </c>
      <c r="B4" s="22">
        <v>1655</v>
      </c>
      <c r="C4" s="22">
        <v>2742</v>
      </c>
      <c r="D4" s="22">
        <v>2816</v>
      </c>
      <c r="E4" s="22">
        <v>1708</v>
      </c>
      <c r="F4" s="22">
        <v>2279</v>
      </c>
      <c r="G4" s="22">
        <v>1832</v>
      </c>
      <c r="H4" s="22">
        <v>1269</v>
      </c>
      <c r="I4" s="22">
        <v>1507</v>
      </c>
      <c r="J4" s="22">
        <v>2366</v>
      </c>
      <c r="K4" s="16">
        <v>8146</v>
      </c>
      <c r="L4" s="23"/>
      <c r="M4" s="23"/>
      <c r="N4" s="23"/>
      <c r="O4" s="23"/>
      <c r="P4" s="23"/>
      <c r="Q4" s="23"/>
      <c r="R4" s="23"/>
      <c r="S4" s="23"/>
    </row>
    <row r="5" spans="1:19" x14ac:dyDescent="0.35">
      <c r="A5" s="24">
        <f>A4/K4*100</f>
        <v>3.1671986250920701</v>
      </c>
      <c r="B5" s="24">
        <f>B4/K4*100</f>
        <v>20.31671986250921</v>
      </c>
      <c r="C5" s="24">
        <f>C4/K4*100</f>
        <v>33.660692364350602</v>
      </c>
      <c r="D5" s="24">
        <f>D4/K4*100</f>
        <v>34.569113675423516</v>
      </c>
      <c r="E5" s="24">
        <f>E4/K4*100</f>
        <v>20.967345936656027</v>
      </c>
      <c r="F5" s="24">
        <f>F4/K4*100</f>
        <v>27.97692118831328</v>
      </c>
      <c r="G5" s="24">
        <f>G4/K4*100</f>
        <v>22.489565430886323</v>
      </c>
      <c r="H5" s="24">
        <f>H4/K4*100</f>
        <v>15.578197888534252</v>
      </c>
      <c r="I5" s="24">
        <f>I4/K4*100</f>
        <v>18.499877240363368</v>
      </c>
      <c r="J5" s="24">
        <f>J4/K4*100</f>
        <v>29.044930027007119</v>
      </c>
      <c r="K5" s="24">
        <f>K4/K4*100</f>
        <v>100</v>
      </c>
      <c r="L5" s="23"/>
      <c r="M5" s="23"/>
      <c r="N5" s="23"/>
      <c r="O5" s="23"/>
      <c r="P5" s="23"/>
      <c r="Q5" s="23"/>
      <c r="R5" s="23"/>
      <c r="S5" s="23"/>
    </row>
    <row r="7" spans="1:19" x14ac:dyDescent="0.35">
      <c r="A7" s="4" t="s">
        <v>40</v>
      </c>
      <c r="H7" t="s">
        <v>53</v>
      </c>
    </row>
    <row r="29" spans="8:8" x14ac:dyDescent="0.35">
      <c r="H29" s="4" t="s">
        <v>40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E3058-8ABF-456A-A337-27752B5DDB1B}">
  <dimension ref="A2:O28"/>
  <sheetViews>
    <sheetView topLeftCell="A4" zoomScale="70" zoomScaleNormal="70" workbookViewId="0">
      <selection activeCell="A8" sqref="A8"/>
    </sheetView>
  </sheetViews>
  <sheetFormatPr defaultColWidth="8.7265625" defaultRowHeight="14.5" x14ac:dyDescent="0.35"/>
  <cols>
    <col min="1" max="1" width="11.81640625" customWidth="1"/>
    <col min="2" max="2" width="15.54296875" customWidth="1"/>
    <col min="3" max="3" width="12.453125" customWidth="1"/>
    <col min="4" max="4" width="12" customWidth="1"/>
    <col min="5" max="5" width="10.54296875" customWidth="1"/>
    <col min="6" max="6" width="11.1796875" customWidth="1"/>
    <col min="7" max="7" width="11.81640625" customWidth="1"/>
  </cols>
  <sheetData>
    <row r="2" spans="1:15" x14ac:dyDescent="0.35">
      <c r="A2" s="1" t="s">
        <v>54</v>
      </c>
    </row>
    <row r="3" spans="1:15" ht="130" x14ac:dyDescent="0.35">
      <c r="A3" s="13" t="s">
        <v>55</v>
      </c>
      <c r="B3" s="13" t="s">
        <v>56</v>
      </c>
      <c r="C3" s="13" t="s">
        <v>57</v>
      </c>
      <c r="D3" s="13" t="s">
        <v>58</v>
      </c>
      <c r="E3" s="13" t="s">
        <v>59</v>
      </c>
      <c r="F3" s="13" t="s">
        <v>60</v>
      </c>
      <c r="G3" s="13" t="s">
        <v>61</v>
      </c>
      <c r="H3" s="14" t="s">
        <v>52</v>
      </c>
      <c r="I3" s="14"/>
    </row>
    <row r="4" spans="1:15" x14ac:dyDescent="0.35">
      <c r="A4" s="15">
        <v>3486</v>
      </c>
      <c r="B4" s="15">
        <v>1097</v>
      </c>
      <c r="C4" s="15">
        <v>289</v>
      </c>
      <c r="D4" s="15">
        <v>919</v>
      </c>
      <c r="E4" s="15">
        <v>733</v>
      </c>
      <c r="F4" s="15">
        <v>103</v>
      </c>
      <c r="G4" s="15">
        <v>146</v>
      </c>
      <c r="H4" s="16">
        <v>8146</v>
      </c>
      <c r="I4" s="17"/>
    </row>
    <row r="5" spans="1:15" x14ac:dyDescent="0.35">
      <c r="A5" s="18">
        <f>A4/H4*100</f>
        <v>42.794009329732383</v>
      </c>
      <c r="B5" s="18">
        <f>B4/H4*100</f>
        <v>13.466732138472871</v>
      </c>
      <c r="C5" s="18">
        <f>C4/H4*100</f>
        <v>3.547753498649644</v>
      </c>
      <c r="D5" s="18">
        <f>D4/H4*100</f>
        <v>11.281610606432604</v>
      </c>
      <c r="E5" s="18">
        <f>E4/H4*100</f>
        <v>8.9982813650871591</v>
      </c>
      <c r="F5" s="18">
        <f>F4/H4*100</f>
        <v>1.2644242573041984</v>
      </c>
      <c r="G5" s="18">
        <f>G4/H4*100</f>
        <v>1.7922906948195434</v>
      </c>
      <c r="H5" s="18">
        <f>H4/H4*100</f>
        <v>100</v>
      </c>
      <c r="I5" s="19"/>
      <c r="J5" s="19"/>
      <c r="K5" s="19"/>
      <c r="L5" s="19"/>
      <c r="M5" s="19"/>
      <c r="N5" s="19"/>
      <c r="O5" s="19"/>
    </row>
    <row r="7" spans="1:15" x14ac:dyDescent="0.35">
      <c r="A7" s="4" t="s">
        <v>40</v>
      </c>
    </row>
    <row r="9" spans="1:15" x14ac:dyDescent="0.35">
      <c r="A9" t="s">
        <v>62</v>
      </c>
    </row>
    <row r="28" spans="1:1" x14ac:dyDescent="0.35">
      <c r="A28" t="s">
        <v>40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F1074-2828-4221-85B2-9B086EB15307}">
  <dimension ref="A1:E19"/>
  <sheetViews>
    <sheetView topLeftCell="E1" zoomScale="70" zoomScaleNormal="70" workbookViewId="0">
      <selection activeCell="E2" sqref="E2"/>
    </sheetView>
  </sheetViews>
  <sheetFormatPr defaultColWidth="8.7265625" defaultRowHeight="14.5" x14ac:dyDescent="0.35"/>
  <cols>
    <col min="1" max="1" width="27.81640625" customWidth="1"/>
    <col min="2" max="2" width="11.54296875" customWidth="1"/>
    <col min="3" max="4" width="16.1796875" customWidth="1"/>
  </cols>
  <sheetData>
    <row r="1" spans="1:5" x14ac:dyDescent="0.35">
      <c r="E1" s="1" t="s">
        <v>63</v>
      </c>
    </row>
    <row r="2" spans="1:5" x14ac:dyDescent="0.35">
      <c r="A2" t="s">
        <v>64</v>
      </c>
      <c r="B2" t="s">
        <v>65</v>
      </c>
      <c r="C2" t="s">
        <v>66</v>
      </c>
    </row>
    <row r="3" spans="1:5" x14ac:dyDescent="0.35">
      <c r="A3" t="s">
        <v>67</v>
      </c>
      <c r="B3">
        <v>228</v>
      </c>
      <c r="C3">
        <v>76704346.590000004</v>
      </c>
    </row>
    <row r="4" spans="1:5" x14ac:dyDescent="0.35">
      <c r="A4" t="s">
        <v>68</v>
      </c>
      <c r="B4">
        <v>201</v>
      </c>
      <c r="C4">
        <v>70525508.36999999</v>
      </c>
    </row>
    <row r="5" spans="1:5" x14ac:dyDescent="0.35">
      <c r="A5" t="s">
        <v>69</v>
      </c>
      <c r="B5">
        <v>116</v>
      </c>
      <c r="C5">
        <v>37366923.579999998</v>
      </c>
    </row>
    <row r="6" spans="1:5" x14ac:dyDescent="0.35">
      <c r="A6" t="s">
        <v>70</v>
      </c>
      <c r="B6">
        <v>94</v>
      </c>
      <c r="C6">
        <v>21047201.41</v>
      </c>
    </row>
    <row r="7" spans="1:5" x14ac:dyDescent="0.35">
      <c r="A7" t="s">
        <v>71</v>
      </c>
      <c r="B7">
        <v>9</v>
      </c>
      <c r="C7">
        <v>4485481.3</v>
      </c>
    </row>
    <row r="19" spans="5:5" x14ac:dyDescent="0.35">
      <c r="E19" t="s">
        <v>72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DEAFE-EB81-48BA-B3FF-4F0794AA7C9D}">
  <dimension ref="A1:D23"/>
  <sheetViews>
    <sheetView zoomScale="70" zoomScaleNormal="70" workbookViewId="0">
      <selection activeCell="A2" sqref="A2"/>
    </sheetView>
  </sheetViews>
  <sheetFormatPr defaultColWidth="8.7265625" defaultRowHeight="14.5" x14ac:dyDescent="0.35"/>
  <cols>
    <col min="1" max="1" width="19.81640625" customWidth="1"/>
    <col min="2" max="2" width="19" customWidth="1"/>
    <col min="3" max="3" width="26.54296875" customWidth="1"/>
  </cols>
  <sheetData>
    <row r="1" spans="1:4" x14ac:dyDescent="0.35">
      <c r="A1" t="s">
        <v>73</v>
      </c>
      <c r="B1" s="1"/>
      <c r="C1" s="1"/>
      <c r="D1" s="1"/>
    </row>
    <row r="3" spans="1:4" x14ac:dyDescent="0.35">
      <c r="A3" s="68"/>
      <c r="B3" s="68" t="s">
        <v>74</v>
      </c>
      <c r="C3" s="68" t="s">
        <v>75</v>
      </c>
    </row>
    <row r="5" spans="1:4" x14ac:dyDescent="0.35">
      <c r="A5" t="s">
        <v>76</v>
      </c>
      <c r="B5">
        <v>31</v>
      </c>
      <c r="C5" s="12">
        <v>14007566.300000001</v>
      </c>
    </row>
    <row r="6" spans="1:4" x14ac:dyDescent="0.35">
      <c r="A6" t="s">
        <v>77</v>
      </c>
      <c r="B6">
        <v>25</v>
      </c>
      <c r="C6" s="12">
        <v>12723095.300000001</v>
      </c>
    </row>
    <row r="7" spans="1:4" x14ac:dyDescent="0.35">
      <c r="A7" t="s">
        <v>78</v>
      </c>
      <c r="B7">
        <v>15</v>
      </c>
      <c r="C7" s="12">
        <v>1410000</v>
      </c>
    </row>
    <row r="8" spans="1:4" x14ac:dyDescent="0.35">
      <c r="A8" t="s">
        <v>79</v>
      </c>
      <c r="B8">
        <v>12</v>
      </c>
      <c r="C8" s="12">
        <v>3946979.35</v>
      </c>
    </row>
    <row r="9" spans="1:4" x14ac:dyDescent="0.35">
      <c r="A9" t="s">
        <v>80</v>
      </c>
      <c r="B9">
        <v>5</v>
      </c>
      <c r="C9" s="12">
        <v>1498215</v>
      </c>
    </row>
    <row r="10" spans="1:4" x14ac:dyDescent="0.35">
      <c r="A10" t="s">
        <v>81</v>
      </c>
      <c r="B10">
        <v>56</v>
      </c>
      <c r="C10" s="12">
        <v>23763598.02</v>
      </c>
    </row>
    <row r="11" spans="1:4" x14ac:dyDescent="0.35">
      <c r="A11" t="s">
        <v>82</v>
      </c>
      <c r="B11">
        <v>8</v>
      </c>
      <c r="C11" s="12">
        <v>2258900.73</v>
      </c>
    </row>
    <row r="12" spans="1:4" x14ac:dyDescent="0.35">
      <c r="A12" t="s">
        <v>83</v>
      </c>
      <c r="B12">
        <v>213</v>
      </c>
      <c r="C12" s="12">
        <v>44230050.649999999</v>
      </c>
    </row>
    <row r="13" spans="1:4" x14ac:dyDescent="0.35">
      <c r="A13" t="s">
        <v>84</v>
      </c>
      <c r="B13">
        <v>54</v>
      </c>
      <c r="C13" s="12">
        <v>16327237.969999999</v>
      </c>
    </row>
    <row r="14" spans="1:4" x14ac:dyDescent="0.35">
      <c r="A14" t="s">
        <v>85</v>
      </c>
      <c r="B14">
        <v>14</v>
      </c>
      <c r="C14" s="12">
        <v>7819319.3499999996</v>
      </c>
    </row>
    <row r="15" spans="1:4" x14ac:dyDescent="0.35">
      <c r="A15" t="s">
        <v>86</v>
      </c>
      <c r="B15">
        <v>49</v>
      </c>
      <c r="C15" s="12">
        <v>14813538.620000001</v>
      </c>
    </row>
    <row r="16" spans="1:4" x14ac:dyDescent="0.35">
      <c r="A16" t="s">
        <v>87</v>
      </c>
      <c r="B16">
        <v>42</v>
      </c>
      <c r="C16" s="12">
        <v>14951655.9</v>
      </c>
    </row>
    <row r="17" spans="1:3" x14ac:dyDescent="0.35">
      <c r="A17" t="s">
        <v>88</v>
      </c>
      <c r="B17">
        <v>48</v>
      </c>
      <c r="C17" s="12">
        <v>22608594.929999992</v>
      </c>
    </row>
    <row r="18" spans="1:3" x14ac:dyDescent="0.35">
      <c r="A18" t="s">
        <v>89</v>
      </c>
      <c r="B18">
        <v>11</v>
      </c>
      <c r="C18" s="12">
        <v>2800000</v>
      </c>
    </row>
    <row r="19" spans="1:3" x14ac:dyDescent="0.35">
      <c r="A19" t="s">
        <v>90</v>
      </c>
      <c r="B19">
        <v>12</v>
      </c>
      <c r="C19" s="12">
        <v>999759.38</v>
      </c>
    </row>
    <row r="20" spans="1:3" x14ac:dyDescent="0.35">
      <c r="A20" t="s">
        <v>91</v>
      </c>
      <c r="B20">
        <v>53</v>
      </c>
      <c r="C20" s="12">
        <v>25970949.750000004</v>
      </c>
    </row>
    <row r="21" spans="1:3" s="1" customFormat="1" x14ac:dyDescent="0.35">
      <c r="A21" s="69" t="s">
        <v>11</v>
      </c>
      <c r="B21" s="69">
        <v>648</v>
      </c>
      <c r="C21" s="70">
        <v>210129461.25000003</v>
      </c>
    </row>
    <row r="23" spans="1:3" x14ac:dyDescent="0.35">
      <c r="A23" s="3" t="s">
        <v>92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16</vt:i4>
      </vt:variant>
      <vt:variant>
        <vt:lpstr>Intervalli denominati</vt:lpstr>
      </vt:variant>
      <vt:variant>
        <vt:i4>1</vt:i4>
      </vt:variant>
    </vt:vector>
  </HeadingPairs>
  <TitlesOfParts>
    <vt:vector size="17" baseType="lpstr">
      <vt:lpstr>f1</vt:lpstr>
      <vt:lpstr>t1</vt:lpstr>
      <vt:lpstr>t2</vt:lpstr>
      <vt:lpstr>f2</vt:lpstr>
      <vt:lpstr>t3</vt:lpstr>
      <vt:lpstr>f3</vt:lpstr>
      <vt:lpstr>f4</vt:lpstr>
      <vt:lpstr>f5</vt:lpstr>
      <vt:lpstr>t4</vt:lpstr>
      <vt:lpstr>t5</vt:lpstr>
      <vt:lpstr>t6</vt:lpstr>
      <vt:lpstr>f6</vt:lpstr>
      <vt:lpstr>f7</vt:lpstr>
      <vt:lpstr>t7</vt:lpstr>
      <vt:lpstr>f8</vt:lpstr>
      <vt:lpstr>f9</vt:lpstr>
      <vt:lpstr>'t7'!_Hlk84865887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Ines Di Paolo</dc:creator>
  <cp:keywords/>
  <dc:description/>
  <cp:lastModifiedBy>marco amato</cp:lastModifiedBy>
  <cp:revision/>
  <dcterms:created xsi:type="dcterms:W3CDTF">2021-10-12T09:28:40Z</dcterms:created>
  <dcterms:modified xsi:type="dcterms:W3CDTF">2021-12-14T16:28:20Z</dcterms:modified>
  <cp:category/>
  <cp:contentStatus/>
</cp:coreProperties>
</file>